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9b8dba7e8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enarios" sheetId="1" r:id="Rf4874bfde39347b8"/>
    <x:sheet xmlns:r="http://schemas.openxmlformats.org/officeDocument/2006/relationships" name="Baseline" sheetId="2" r:id="R7283e3cf826e436f"/>
    <x:sheet xmlns:r="http://schemas.openxmlformats.org/officeDocument/2006/relationships" name="Costs" sheetId="3" r:id="R9d6b993723bc426d"/>
    <x:sheet xmlns:r="http://schemas.openxmlformats.org/officeDocument/2006/relationships" name="Benefits" sheetId="4" r:id="R8e27d6c1d8af4827"/>
    <x:sheet xmlns:r="http://schemas.openxmlformats.org/officeDocument/2006/relationships" name="Pilot Results" sheetId="5" r:id="R1c067497ee324c26"/>
    <x:sheet xmlns:r="http://schemas.openxmlformats.org/officeDocument/2006/relationships" name="Methodology" sheetId="6" r:id="R103327e7f41549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;[Red](#,##0.00)"/>
    <x:numFmt numFmtId="202" formatCode="#,##0.00"/>
    <x:numFmt numFmtId="203" formatCode="0%"/>
  </x:numFmts>
  <x:fonts count="11">
    <x:font>
      <x:sz val="11"/>
      <x:name val="Carlito"/>
    </x:font>
    <x:font>
      <x:sz val="11"/>
      <x:name val="Arial"/>
    </x:font>
    <x:font>
      <x:sz val="10"/>
      <x:name val="Arial"/>
    </x:font>
    <x:font>
      <x:sz val="15"/>
      <x:name val="Arial"/>
    </x:font>
    <x:font>
      <x:b/>
      <x:sz val="15"/>
      <x:name val="Arial"/>
    </x:font>
    <x:font>
      <x:sz val="10"/>
      <x:color rgb="FF000000"/>
      <x:name val="Arial"/>
    </x:font>
    <x:font>
      <x:b/>
      <x:sz val="15"/>
      <x:color rgb="FF000000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B3C5D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5" fillId="2" borderId="0" xfId="0" applyNumberFormat="1" applyFont="1" applyFill="1" applyBorder="1"/>
    <x:xf numFmtId="0" fontId="2" fillId="3" borderId="0" xfId="0" applyNumberFormat="1" applyFont="1" applyFill="1" applyBorder="1"/>
    <x:xf numFmtId="0" fontId="7" fillId="3" borderId="0" xfId="0" applyNumberFormat="1" applyFont="1" applyFill="1" applyBorder="1"/>
    <x:xf numFmtId="0" fontId="8" fillId="3" borderId="0" xfId="0" applyNumberFormat="1" applyFont="1" applyFill="1" applyBorder="1"/>
    <x:xf numFmtId="0" fontId="5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2" fontId="2" fillId="0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/>
    <x:xf numFmtId="0" fontId="5" fillId="4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5" fillId="2" borderId="0" xfId="0" applyNumberFormat="1" applyFont="1" applyFill="1" applyBorder="1"/>
    <x:xf numFmtId="203" fontId="5" fillId="2" borderId="0" xfId="0" applyNumberFormat="1" applyFont="1" applyFill="1" applyBorder="1"/>
    <x:xf numFmtId="0" fontId="9" fillId="2" borderId="0" xfId="0" applyNumberFormat="1" applyFont="1" applyFill="1" applyBorder="1"/>
    <x:xf numFmtId="0" fontId="9" fillId="4" borderId="0" xfId="0" applyNumberFormat="1" applyFont="1" applyFill="1" applyBorder="1"/>
    <x:xf numFmtId="200" fontId="9" fillId="2" borderId="0" xfId="0" applyNumberFormat="1" applyFont="1" applyFill="1" applyBorder="1"/>
    <x:xf numFmtId="0" fontId="9" fillId="0" borderId="0" xfId="0" applyNumberFormat="1" applyFont="1" applyFill="1" applyBorder="1"/>
    <x:xf numFmtId="203" fontId="9" fillId="2" borderId="0" xfId="0" applyNumberFormat="1" applyFont="1" applyFill="1" applyBorder="1"/>
    <x:xf numFmtId="0" fontId="1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b5818a94c421e" /><Relationship Type="http://schemas.openxmlformats.org/officeDocument/2006/relationships/theme" Target="/xl/theme/theme1.xml" Id="Rfd7c509d01284eb7" /><Relationship Type="http://schemas.openxmlformats.org/officeDocument/2006/relationships/sharedStrings" Target="/xl/sharedStrings.xml" Id="Rc996f955c7624037" /><Relationship Type="http://schemas.openxmlformats.org/officeDocument/2006/relationships/worksheet" Target="/xl/worksheets/sheet1.xml" Id="Rf4874bfde39347b8" /><Relationship Type="http://schemas.openxmlformats.org/officeDocument/2006/relationships/worksheet" Target="/xl/worksheets/sheet2.xml" Id="R7283e3cf826e436f" /><Relationship Type="http://schemas.openxmlformats.org/officeDocument/2006/relationships/worksheet" Target="/xl/worksheets/sheet3.xml" Id="R9d6b993723bc426d" /><Relationship Type="http://schemas.openxmlformats.org/officeDocument/2006/relationships/worksheet" Target="/xl/worksheets/sheet4.xml" Id="R8e27d6c1d8af4827" /><Relationship Type="http://schemas.openxmlformats.org/officeDocument/2006/relationships/worksheet" Target="/xl/worksheets/sheet5.xml" Id="R1c067497ee324c26" /><Relationship Type="http://schemas.openxmlformats.org/officeDocument/2006/relationships/worksheet" Target="/xl/worksheets/sheet6.xml" Id="R103327e7f41549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24" customHeight="1">
      <x:c r="A2" s="4" t="str">
        <x:v>Automation ROI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4" customHeight="1">
      <x:c r="A4" s="10"/>
      <x:c r="B4" s="10"/>
      <x:c r="C4" s="10"/>
      <x:c r="D4" s="10"/>
      <x:c r="E4" s="10"/>
      <x:c r="F4" s="10"/>
      <x:c r="G4" s="10"/>
      <x:c r="H4" s="10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45" customHeight="1">
      <x:c r="A5" s="12" t="str">
        <x:v>Option</x:v>
      </x:c>
      <x:c r="B5" s="12" t="str">
        <x:v>Scenario</x:v>
      </x:c>
      <x:c r="C5" s="12" t="str">
        <x:v>Net h / full month</x:v>
      </x:c>
      <x:c r="D5" s="12" t="str">
        <x:v>Cash h</x:v>
      </x:c>
      <x:c r="E5" s="12" t="str">
        <x:v>Growth h</x:v>
      </x:c>
      <x:c r="F5" s="12" t="str">
        <x:v>Residual h</x:v>
      </x:c>
      <x:c r="G5" s="12" t="str">
        <x:v>Cash saved GBP</x:v>
      </x:c>
      <x:c r="H5" s="12" t="str">
        <x:v>Contribution GBP</x:v>
      </x:c>
      <x:c r="I5" s="12" t="str">
        <x:v>Capacity GBP</x:v>
      </x:c>
      <x:c r="J5" s="12" t="str">
        <x:v>Cash costs GBP</x:v>
      </x:c>
      <x:c r="K5" s="12" t="str">
        <x:v>Cash benefits GBP</x:v>
      </x:c>
      <x:c r="L5" s="12" t="str">
        <x:v>Cash ROI</x:v>
      </x:c>
      <x:c r="M5" s="12" t="str">
        <x:v>Economic costs GBP</x:v>
      </x:c>
      <x:c r="N5" s="12" t="str">
        <x:v>Economic benefits GBP</x:v>
      </x:c>
      <x:c r="O5" s="12" t="str">
        <x:v>Economic ROI</x:v>
      </x:c>
      <x:c r="P5" s="12" t="str">
        <x:v>Cash payback month</x:v>
      </x:c>
      <x:c r="Q5" s="12" t="str">
        <x:v>Economic payback month</x:v>
      </x:c>
      <x:c r="R5" s="2"/>
      <x:c r="S5" s="2"/>
      <x:c r="T5" s="2"/>
      <x:c r="U5" s="2"/>
      <x:c r="V5" s="2"/>
    </x:row>
    <x:row r="6" ht="24" customHeight="1">
      <x:c r="A6" s="2" t="str">
        <x:v>Rules</x:v>
      </x:c>
      <x:c r="B6" s="2" t="str">
        <x:v>Conservative</x:v>
      </x:c>
      <x:c r="C6" s="14" t="n">
        <x:f>'Baseline'!B5*'Benefits'!B11*('Baseline'!B6-('Benefits'!B5+'Benefits'!C11+'Benefits'!C5*'Benefits'!D5+'Benefits'!E5*'Benefits'!F5))/'Baseline'!B9-'Costs'!E5</x:f>
        <x:v>9.900000000000002</x:v>
      </x:c>
      <x:c r="D6" s="14" t="n">
        <x:f>MIN(MAX(0,C6),'Benefits'!E11)</x:f>
        <x:v>0</x:v>
      </x:c>
      <x:c r="E6" s="14" t="n">
        <x:f>MIN(MAX(0,C6-D6),'Benefits'!F11)</x:f>
        <x:v>0</x:v>
      </x:c>
      <x:c r="F6" s="14" t="n">
        <x:f>MAX(0,C6-D6-E6)</x:f>
        <x:v>9.900000000000002</x:v>
      </x:c>
      <x:c r="G6" s="14" t="n">
        <x:f>D6*'Baseline'!B7</x:f>
        <x:v>0</x:v>
      </x:c>
      <x:c r="H6" s="14" t="n">
        <x:f>E6*'Benefits'!G11</x:f>
        <x:v>0</x:v>
      </x:c>
      <x:c r="I6" s="14" t="n">
        <x:f>F6*'Baseline'!B7*'Benefits'!H11+MIN(0,C6)*'Baseline'!B7</x:f>
        <x:v>74.25000000000001</x:v>
      </x:c>
      <x:c r="J6" s="14" t="n">
        <x:f>M30</x:f>
        <x:v>3510</x:v>
      </x:c>
      <x:c r="K6" s="14" t="n">
        <x:f>N30</x:f>
        <x:v>0</x:v>
      </x:c>
      <x:c r="L6" s="13" t="n">
        <x:f>IF(J6=0,"Undefined: zero cost",(K6-J6)/J6)</x:f>
        <x:v>-1</x:v>
      </x:c>
      <x:c r="M6" s="15" t="n">
        <x:f>O30</x:f>
        <x:v>4110</x:v>
      </x:c>
      <x:c r="N6" s="15" t="n">
        <x:f>P30</x:f>
        <x:v>779.6250000000001</x:v>
      </x:c>
      <x:c r="O6" s="13" t="n">
        <x:f>IF(M6=0,"Undefined: zero cost",(N6-M6)/M6)</x:f>
        <x:v>-0.8103102189781022</x:v>
      </x:c>
      <x:c r="P6" s="2" t="str">
        <x:f>IF(J6=0,"N/A: zero cost",IF(MIN(S18:S30)=1000,"Not reached",MIN(S18:S30)))</x:f>
        <x:v>Not reached</x:v>
      </x:c>
      <x:c r="Q6" s="2" t="str">
        <x:f>IF(M6=0,"N/A: zero cost",IF(MIN(T18:T30)=1000,"Not reached",MIN(T18:T30)))</x:f>
        <x:v>Not reached</x:v>
      </x:c>
      <x:c r="R6" s="2"/>
      <x:c r="S6" s="2"/>
      <x:c r="T6" s="2"/>
      <x:c r="U6" s="2"/>
      <x:c r="V6" s="2"/>
    </x:row>
    <x:row r="7" ht="24" customHeight="1">
      <x:c r="A7" s="2" t="str">
        <x:v>Rules</x:v>
      </x:c>
      <x:c r="B7" s="2" t="str">
        <x:v>Central</x:v>
      </x:c>
      <x:c r="C7" s="14" t="n">
        <x:f>'Baseline'!B5*'Benefits'!B12*('Baseline'!B6-('Benefits'!B5+'Benefits'!C12+'Benefits'!C5*'Benefits'!D5+'Benefits'!E5*'Benefits'!F5))/'Baseline'!B9-'Costs'!E5</x:f>
        <x:v>25</x:v>
      </x:c>
      <x:c r="D7" s="14" t="n">
        <x:f>MIN(MAX(0,C7),'Benefits'!E12)</x:f>
        <x:v>5</x:v>
      </x:c>
      <x:c r="E7" s="14" t="n">
        <x:f>MIN(MAX(0,C7-D7),'Benefits'!B18)</x:f>
        <x:v>5</x:v>
      </x:c>
      <x:c r="F7" s="14" t="n">
        <x:f>MAX(0,C7-D7-E7)</x:f>
        <x:v>15</x:v>
      </x:c>
      <x:c r="G7" s="14" t="n">
        <x:f>D7*'Baseline'!B7</x:f>
        <x:v>150</x:v>
      </x:c>
      <x:c r="H7" s="14" t="n">
        <x:f>E7*'Benefits'!G12</x:f>
        <x:v>200</x:v>
      </x:c>
      <x:c r="I7" s="14" t="n">
        <x:f>F7*'Baseline'!B7*'Benefits'!H12+MIN(0,C7)*'Baseline'!B7</x:f>
        <x:v>225</x:v>
      </x:c>
      <x:c r="J7" s="14" t="n">
        <x:f>M44</x:f>
        <x:v>2700</x:v>
      </x:c>
      <x:c r="K7" s="14" t="n">
        <x:f>N44</x:f>
        <x:v>3675</x:v>
      </x:c>
      <x:c r="L7" s="13" t="n">
        <x:f>IF(J7=0,"Undefined: zero cost",(K7-J7)/J7)</x:f>
        <x:v>0.3611111111111111</x:v>
      </x:c>
      <x:c r="M7" s="15" t="n">
        <x:f>O44</x:f>
        <x:v>3300</x:v>
      </x:c>
      <x:c r="N7" s="15" t="n">
        <x:f>P44</x:f>
        <x:v>6037.5</x:v>
      </x:c>
      <x:c r="O7" s="13" t="n">
        <x:f>IF(M7=0,"Undefined: zero cost",(N7-M7)/M7)</x:f>
        <x:v>0.8295454545454546</x:v>
      </x:c>
      <x:c r="P7" s="2" t="n">
        <x:f>IF(J7=0,"N/A: zero cost",IF(MIN(S32:S44)=1000,"Not reached",MIN(S32:S44)))</x:f>
        <x:v>9</x:v>
      </x:c>
      <x:c r="Q7" s="2" t="n">
        <x:f>IF(M7=0,"N/A: zero cost",IF(MIN(T32:T44)=1000,"Not reached",MIN(T32:T44)))</x:f>
        <x:v>7</x:v>
      </x:c>
      <x:c r="R7" s="2"/>
      <x:c r="S7" s="2"/>
      <x:c r="T7" s="2"/>
      <x:c r="U7" s="2"/>
      <x:c r="V7" s="2"/>
    </x:row>
    <x:row r="8" ht="24" customHeight="1">
      <x:c r="A8" s="2" t="str">
        <x:v>Rules</x:v>
      </x:c>
      <x:c r="B8" s="2" t="str">
        <x:v>Optimistic</x:v>
      </x:c>
      <x:c r="C8" s="14" t="n">
        <x:f>'Baseline'!B5*'Benefits'!B13*('Baseline'!B6-('Benefits'!B5+'Benefits'!C13+'Benefits'!C5*'Benefits'!D5+'Benefits'!E5*'Benefits'!F5))/'Baseline'!B9-'Costs'!E5</x:f>
        <x:v>36.4</x:v>
      </x:c>
      <x:c r="D8" s="14" t="n">
        <x:f>MIN(MAX(0,C8),'Benefits'!E13)</x:f>
        <x:v>10</x:v>
      </x:c>
      <x:c r="E8" s="14" t="n">
        <x:f>MIN(MAX(0,C8-D8),'Benefits'!F13)</x:f>
        <x:v>15</x:v>
      </x:c>
      <x:c r="F8" s="14" t="n">
        <x:f>MAX(0,C8-D8-E8)</x:f>
        <x:v>11.399999999999999</x:v>
      </x:c>
      <x:c r="G8" s="14" t="n">
        <x:f>D8*'Baseline'!B7</x:f>
        <x:v>300</x:v>
      </x:c>
      <x:c r="H8" s="14" t="n">
        <x:f>E8*'Benefits'!G13</x:f>
        <x:v>600</x:v>
      </x:c>
      <x:c r="I8" s="14" t="n">
        <x:f>F8*'Baseline'!B7*'Benefits'!H13+MIN(0,C8)*'Baseline'!B7</x:f>
        <x:v>256.49999999999994</x:v>
      </x:c>
      <x:c r="J8" s="14" t="n">
        <x:f>M58</x:f>
        <x:v>2430</x:v>
      </x:c>
      <x:c r="K8" s="14" t="n">
        <x:f>N58</x:f>
        <x:v>9450</x:v>
      </x:c>
      <x:c r="L8" s="13" t="n">
        <x:f>IF(J8=0,"Undefined: zero cost",(K8-J8)/J8)</x:f>
        <x:v>2.888888888888889</x:v>
      </x:c>
      <x:c r="M8" s="15" t="n">
        <x:f>O58</x:f>
        <x:v>3030</x:v>
      </x:c>
      <x:c r="N8" s="15" t="n">
        <x:f>P58</x:f>
        <x:v>12143.25</x:v>
      </x:c>
      <x:c r="O8" s="13" t="n">
        <x:f>IF(M8=0,"Undefined: zero cost",(N8-M8)/M8)</x:f>
        <x:v>3.007673267326733</x:v>
      </x:c>
      <x:c r="P8" s="2" t="n">
        <x:f>IF(J8=0,"N/A: zero cost",IF(MIN(S46:S58)=1000,"Not reached",MIN(S46:S58)))</x:f>
        <x:v>4</x:v>
      </x:c>
      <x:c r="Q8" s="2" t="n">
        <x:f>IF(M8=0,"N/A: zero cost",IF(MIN(T46:T58)=1000,"Not reached",MIN(T46:T58)))</x:f>
        <x:v>4</x:v>
      </x:c>
      <x:c r="R8" s="2"/>
      <x:c r="S8" s="2"/>
      <x:c r="T8" s="2"/>
      <x:c r="U8" s="2"/>
      <x:c r="V8" s="2"/>
    </x:row>
    <x:row r="9" ht="24" customHeight="1">
      <x:c r="A9" s="2" t="str">
        <x:v>AI-assisted</x:v>
      </x:c>
      <x:c r="B9" s="2" t="str">
        <x:v>Conservative</x:v>
      </x:c>
      <x:c r="C9" s="14" t="n">
        <x:f>'Baseline'!B5*'Benefits'!B11*('Baseline'!B6-('Benefits'!B6+'Benefits'!C11+'Benefits'!C6*'Benefits'!D6+'Benefits'!E6*'Benefits'!F6))/'Baseline'!B9-'Costs'!E6</x:f>
        <x:v>21.9</x:v>
      </x:c>
      <x:c r="D9" s="14" t="n">
        <x:f>MIN(MAX(0,C9),'Benefits'!E11)</x:f>
        <x:v>0</x:v>
      </x:c>
      <x:c r="E9" s="14" t="n">
        <x:f>MIN(MAX(0,C9-D9),'Benefits'!F11)</x:f>
        <x:v>0</x:v>
      </x:c>
      <x:c r="F9" s="14" t="n">
        <x:f>MAX(0,C9-D9-E9)</x:f>
        <x:v>21.9</x:v>
      </x:c>
      <x:c r="G9" s="14" t="n">
        <x:f>D9*'Baseline'!B7</x:f>
        <x:v>0</x:v>
      </x:c>
      <x:c r="H9" s="14" t="n">
        <x:f>E9*'Benefits'!G11</x:f>
        <x:v>0</x:v>
      </x:c>
      <x:c r="I9" s="14" t="n">
        <x:f>F9*'Baseline'!B7*'Benefits'!H11+MIN(0,C9)*'Baseline'!B7</x:f>
        <x:v>164.25</x:v>
      </x:c>
      <x:c r="J9" s="14" t="n">
        <x:f>M72</x:f>
        <x:v>7020</x:v>
      </x:c>
      <x:c r="K9" s="14" t="n">
        <x:f>N72</x:f>
        <x:v>0</x:v>
      </x:c>
      <x:c r="L9" s="13" t="n">
        <x:f>IF(J9=0,"Undefined: zero cost",(K9-J9)/J9)</x:f>
        <x:v>-1</x:v>
      </x:c>
      <x:c r="M9" s="15" t="n">
        <x:f>O72</x:f>
        <x:v>8220</x:v>
      </x:c>
      <x:c r="N9" s="15" t="n">
        <x:f>P72</x:f>
        <x:v>1724.625</x:v>
      </x:c>
      <x:c r="O9" s="13" t="n">
        <x:f>IF(M9=0,"Undefined: zero cost",(N9-M9)/M9)</x:f>
        <x:v>-0.7901916058394161</x:v>
      </x:c>
      <x:c r="P9" s="2" t="str">
        <x:f>IF(J9=0,"N/A: zero cost",IF(MIN(S60:S72)=1000,"Not reached",MIN(S60:S72)))</x:f>
        <x:v>Not reached</x:v>
      </x:c>
      <x:c r="Q9" s="2" t="str">
        <x:f>IF(M9=0,"N/A: zero cost",IF(MIN(T60:T72)=1000,"Not reached",MIN(T60:T72)))</x:f>
        <x:v>Not reached</x:v>
      </x:c>
      <x:c r="R9" s="2"/>
      <x:c r="S9" s="2"/>
      <x:c r="T9" s="2"/>
      <x:c r="U9" s="2"/>
      <x:c r="V9" s="2"/>
    </x:row>
    <x:row r="10" ht="24" customHeight="1">
      <x:c r="A10" s="2" t="str">
        <x:v>AI-assisted</x:v>
      </x:c>
      <x:c r="B10" s="2" t="str">
        <x:v>Central</x:v>
      </x:c>
      <x:c r="C10" s="14" t="n">
        <x:f>'Baseline'!B5*'Benefits'!B12*('Baseline'!B6-('Benefits'!B6+'Benefits'!C12+'Benefits'!C6*'Benefits'!D6+'Benefits'!E6*'Benefits'!F6))/'Baseline'!B9-'Costs'!E6</x:f>
        <x:v>43</x:v>
      </x:c>
      <x:c r="D10" s="14" t="n">
        <x:f>MIN(MAX(0,C10),'Benefits'!E12)</x:f>
        <x:v>5</x:v>
      </x:c>
      <x:c r="E10" s="14" t="n">
        <x:f>MIN(MAX(0,C10-D10),'Benefits'!B19)</x:f>
        <x:v>10</x:v>
      </x:c>
      <x:c r="F10" s="14" t="n">
        <x:f>MAX(0,C10-D10-E10)</x:f>
        <x:v>28</x:v>
      </x:c>
      <x:c r="G10" s="14" t="n">
        <x:f>D10*'Baseline'!B7</x:f>
        <x:v>150</x:v>
      </x:c>
      <x:c r="H10" s="14" t="n">
        <x:f>E10*'Benefits'!G12</x:f>
        <x:v>400</x:v>
      </x:c>
      <x:c r="I10" s="14" t="n">
        <x:f>F10*'Baseline'!B7*'Benefits'!H12+MIN(0,C10)*'Baseline'!B7</x:f>
        <x:v>420</x:v>
      </x:c>
      <x:c r="J10" s="14" t="n">
        <x:f>M86</x:f>
        <x:v>5400</x:v>
      </x:c>
      <x:c r="K10" s="14" t="n">
        <x:f>N86</x:f>
        <x:v>5775</x:v>
      </x:c>
      <x:c r="L10" s="13" t="n">
        <x:f>IF(J10=0,"Undefined: zero cost",(K10-J10)/J10)</x:f>
        <x:v>0.06944444444444445</x:v>
      </x:c>
      <x:c r="M10" s="15" t="n">
        <x:f>O86</x:f>
        <x:v>6600</x:v>
      </x:c>
      <x:c r="N10" s="15" t="n">
        <x:f>P86</x:f>
        <x:v>10185</x:v>
      </x:c>
      <x:c r="O10" s="13" t="n">
        <x:f>IF(M10=0,"Undefined: zero cost",(N10-M10)/M10)</x:f>
        <x:v>0.5431818181818182</x:v>
      </x:c>
      <x:c r="P10" s="2" t="n">
        <x:f>IF(J10=0,"N/A: zero cost",IF(MIN(S74:S86)=1000,"Not reached",MIN(S74:S86)))</x:f>
        <x:v>11</x:v>
      </x:c>
      <x:c r="Q10" s="2" t="n">
        <x:f>IF(M10=0,"N/A: zero cost",IF(MIN(T74:T86)=1000,"Not reached",MIN(T74:T86)))</x:f>
        <x:v>8</x:v>
      </x:c>
      <x:c r="R10" s="2"/>
      <x:c r="S10" s="2"/>
      <x:c r="T10" s="2"/>
      <x:c r="U10" s="2"/>
      <x:c r="V10" s="2"/>
    </x:row>
    <x:row r="11" ht="24" customHeight="1">
      <x:c r="A11" s="2" t="str">
        <x:v>AI-assisted</x:v>
      </x:c>
      <x:c r="B11" s="2" t="str">
        <x:v>Optimistic</x:v>
      </x:c>
      <x:c r="C11" s="14" t="n">
        <x:f>'Baseline'!B5*'Benefits'!B13*('Baseline'!B6-('Benefits'!B6+'Benefits'!C13+'Benefits'!C6*'Benefits'!D6+'Benefits'!E6*'Benefits'!F6))/'Baseline'!B9-'Costs'!E6</x:f>
        <x:v>58.4</x:v>
      </x:c>
      <x:c r="D11" s="14" t="n">
        <x:f>MIN(MAX(0,C11),'Benefits'!E13)</x:f>
        <x:v>10</x:v>
      </x:c>
      <x:c r="E11" s="14" t="n">
        <x:f>MIN(MAX(0,C11-D11),'Benefits'!F13)</x:f>
        <x:v>15</x:v>
      </x:c>
      <x:c r="F11" s="14" t="n">
        <x:f>MAX(0,C11-D11-E11)</x:f>
        <x:v>33.4</x:v>
      </x:c>
      <x:c r="G11" s="14" t="n">
        <x:f>D11*'Baseline'!B7</x:f>
        <x:v>300</x:v>
      </x:c>
      <x:c r="H11" s="14" t="n">
        <x:f>E11*'Benefits'!G13</x:f>
        <x:v>600</x:v>
      </x:c>
      <x:c r="I11" s="14" t="n">
        <x:f>F11*'Baseline'!B7*'Benefits'!H13+MIN(0,C11)*'Baseline'!B7</x:f>
        <x:v>751.5</x:v>
      </x:c>
      <x:c r="J11" s="14" t="n">
        <x:f>M100</x:f>
        <x:v>4860</x:v>
      </x:c>
      <x:c r="K11" s="14" t="n">
        <x:f>N100</x:f>
        <x:v>9450</x:v>
      </x:c>
      <x:c r="L11" s="13" t="n">
        <x:f>IF(J11=0,"Undefined: zero cost",(K11-J11)/J11)</x:f>
        <x:v>0.9444444444444444</x:v>
      </x:c>
      <x:c r="M11" s="15" t="n">
        <x:f>O100</x:f>
        <x:v>6060</x:v>
      </x:c>
      <x:c r="N11" s="15" t="n">
        <x:f>P100</x:f>
        <x:v>17340.75</x:v>
      </x:c>
      <x:c r="O11" s="13" t="n">
        <x:f>IF(M11=0,"Undefined: zero cost",(N11-M11)/M11)</x:f>
        <x:v>1.861509900990099</x:v>
      </x:c>
      <x:c r="P11" s="2" t="n">
        <x:f>IF(J11=0,"N/A: zero cost",IF(MIN(S88:S100)=1000,"Not reached",MIN(S88:S100)))</x:f>
        <x:v>6</x:v>
      </x:c>
      <x:c r="Q11" s="2" t="n">
        <x:f>IF(M11=0,"N/A: zero cost",IF(MIN(T88:T100)=1000,"Not reached",MIN(T88:T100)))</x:f>
        <x:v>5</x:v>
      </x:c>
      <x:c r="R11" s="2"/>
      <x:c r="S11" s="2"/>
      <x:c r="T11" s="2"/>
      <x:c r="U11" s="2"/>
      <x:c r="V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</x:row>
    <x:row r="13" ht="24" customHeight="1">
      <x:c r="A13" s="2" t="str">
        <x:v>All figures synthetic. Month 0 setup plus 12 operating months; GBP, undiscounted.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</x:row>
    <x:row r="14" ht="24" customHeight="1">
      <x:c r="A14" s="2" t="str">
        <x:v>Cash benefits = avoided expenditure + contribution; economic adds residual capacity value.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</x:row>
    <x:row r="17" ht="24" customHeight="1">
      <x:c r="A17" s="2" t="str">
        <x:v>Option</x:v>
      </x:c>
      <x:c r="B17" s="2" t="str">
        <x:v>Scenario</x:v>
      </x:c>
      <x:c r="C17" s="2" t="str">
        <x:v>Month</x:v>
      </x:c>
      <x:c r="D17" s="2" t="str">
        <x:v>Ramp</x:v>
      </x:c>
      <x:c r="E17" s="2" t="str">
        <x:v>Net hours</x:v>
      </x:c>
      <x:c r="F17" s="2" t="str">
        <x:v>Avoided cash GBP</x:v>
      </x:c>
      <x:c r="G17" s="2" t="str">
        <x:v>Contribution GBP</x:v>
      </x:c>
      <x:c r="H17" s="2" t="str">
        <x:v>Capacity GBP</x:v>
      </x:c>
      <x:c r="I17" s="2" t="str">
        <x:v>Cash cost GBP</x:v>
      </x:c>
      <x:c r="J17" s="2" t="str">
        <x:v>Internal setup GBP</x:v>
      </x:c>
      <x:c r="K17" s="2" t="str">
        <x:v>Cash benefit GBP</x:v>
      </x:c>
      <x:c r="L17" s="2" t="str">
        <x:v>Economic benefit GBP</x:v>
      </x:c>
      <x:c r="M17" s="2" t="str">
        <x:v>Cum cash costs GBP</x:v>
      </x:c>
      <x:c r="N17" s="2" t="str">
        <x:v>Cum cash benefits GBP</x:v>
      </x:c>
      <x:c r="O17" s="2" t="str">
        <x:v>Cum economic costs GBP</x:v>
      </x:c>
      <x:c r="P17" s="2" t="str">
        <x:v>Cum economic benefits GBP</x:v>
      </x:c>
      <x:c r="Q17" s="2" t="str">
        <x:v>Cash net GBP</x:v>
      </x:c>
      <x:c r="R17" s="2" t="str">
        <x:v>Economic net GBP</x:v>
      </x:c>
      <x:c r="S17" s="2" t="str">
        <x:v>Cash crossing</x:v>
      </x:c>
      <x:c r="T17" s="2" t="str">
        <x:v>Economic crossing</x:v>
      </x:c>
      <x:c r="U17" s="2"/>
      <x:c r="V17" s="2"/>
    </x:row>
    <x:row r="18" ht="24" customHeight="1">
      <x:c r="A18" s="2" t="str">
        <x:v>Rules</x:v>
      </x:c>
      <x:c r="B18" s="2" t="str">
        <x:v>Conservative</x:v>
      </x:c>
      <x:c r="C18" s="2" t="n">
        <x:v>0</x:v>
      </x:c>
      <x:c r="D18" s="2" t="n">
        <x:f>'Benefits'!B23</x:f>
        <x:v>0</x:v>
      </x:c>
      <x:c r="E18" s="2" t="n">
        <x:f>$C$6*D18</x:f>
        <x:v>0</x:v>
      </x:c>
      <x:c r="F18" s="2" t="n">
        <x:f>$G$6*D18</x:f>
        <x:v>0</x:v>
      </x:c>
      <x:c r="G18" s="2" t="n">
        <x:f>$H$6*D18</x:f>
        <x:v>0</x:v>
      </x:c>
      <x:c r="H18" s="2" t="n">
        <x:f>$I$6*D18</x:f>
        <x:v>0</x:v>
      </x:c>
      <x:c r="I18" s="2" t="n">
        <x:f>'Costs'!B5*'Benefits'!D11</x:f>
        <x:v>1950</x:v>
      </x:c>
      <x:c r="J18" s="2" t="n">
        <x:f>'Costs'!C5*'Baseline'!B7</x:f>
        <x:v>600</x:v>
      </x:c>
      <x:c r="K18" s="2" t="n">
        <x:f>SUM(F18:G18)</x:f>
        <x:v>0</x:v>
      </x:c>
      <x:c r="L18" s="2" t="n">
        <x:f>SUM(K18,H18)</x:f>
        <x:v>0</x:v>
      </x:c>
      <x:c r="M18" s="2" t="n">
        <x:f>I18</x:f>
        <x:v>1950</x:v>
      </x:c>
      <x:c r="N18" s="2" t="n">
        <x:f>K18</x:f>
        <x:v>0</x:v>
      </x:c>
      <x:c r="O18" s="2" t="n">
        <x:f>SUM(I18:J18)</x:f>
        <x:v>2550</x:v>
      </x:c>
      <x:c r="P18" s="2" t="n">
        <x:f>L18</x:f>
        <x:v>0</x:v>
      </x:c>
      <x:c r="Q18" s="2" t="n">
        <x:f>N18-M18</x:f>
        <x:v>-1950</x:v>
      </x:c>
      <x:c r="R18" s="2" t="n">
        <x:f>P18-O18</x:f>
        <x:v>-2550</x:v>
      </x:c>
      <x:c r="S18" s="2" t="n">
        <x:f>IF(AND(C18&gt;0,Q18&gt;=0),C18,1000)</x:f>
        <x:v>1000</x:v>
      </x:c>
      <x:c r="T18" s="2" t="n">
        <x:f>IF(AND(C18&gt;0,R18&gt;=0),C18,1000)</x:f>
        <x:v>1000</x:v>
      </x:c>
      <x:c r="U18" s="2"/>
      <x:c r="V18" s="2"/>
    </x:row>
    <x:row r="19" ht="24" customHeight="1">
      <x:c r="A19" s="2" t="str">
        <x:v>Rules</x:v>
      </x:c>
      <x:c r="B19" s="2" t="str">
        <x:v>Conservative</x:v>
      </x:c>
      <x:c r="C19" s="2" t="n">
        <x:v>1</x:v>
      </x:c>
      <x:c r="D19" s="2" t="n">
        <x:f>'Benefits'!C23</x:f>
        <x:v>0.25</x:v>
      </x:c>
      <x:c r="E19" s="2" t="n">
        <x:f>$C$6*D19</x:f>
        <x:v>2.4750000000000005</x:v>
      </x:c>
      <x:c r="F19" s="2" t="n">
        <x:f>$G$6*D19</x:f>
        <x:v>0</x:v>
      </x:c>
      <x:c r="G19" s="2" t="n">
        <x:f>$H$6*D19</x:f>
        <x:v>0</x:v>
      </x:c>
      <x:c r="H19" s="2" t="n">
        <x:f>$I$6*D19</x:f>
        <x:v>18.562500000000004</x:v>
      </x:c>
      <x:c r="I19" s="2" t="n">
        <x:f>'Costs'!D5*'Benefits'!D11</x:f>
        <x:v>130</x:v>
      </x:c>
      <x:c r="J19" s="2" t="n">
        <x:f>0</x:f>
        <x:v>0</x:v>
      </x:c>
      <x:c r="K19" s="2" t="n">
        <x:f>SUM(F19:G19)</x:f>
        <x:v>0</x:v>
      </x:c>
      <x:c r="L19" s="2" t="n">
        <x:f>SUM(K19,H19)</x:f>
        <x:v>18.562500000000004</x:v>
      </x:c>
      <x:c r="M19" s="2" t="n">
        <x:f>M18+I19</x:f>
        <x:v>2080</x:v>
      </x:c>
      <x:c r="N19" s="2" t="n">
        <x:f>N18+K19</x:f>
        <x:v>0</x:v>
      </x:c>
      <x:c r="O19" s="2" t="n">
        <x:f>O18+SUM(I19:J19)</x:f>
        <x:v>2680</x:v>
      </x:c>
      <x:c r="P19" s="2" t="n">
        <x:f>P18+L19</x:f>
        <x:v>18.562500000000004</x:v>
      </x:c>
      <x:c r="Q19" s="2" t="n">
        <x:f>N19-M19</x:f>
        <x:v>-2080</x:v>
      </x:c>
      <x:c r="R19" s="2" t="n">
        <x:f>P19-O19</x:f>
        <x:v>-2661.4375</x:v>
      </x:c>
      <x:c r="S19" s="2" t="n">
        <x:f>IF(AND(C19&gt;0,Q19&gt;=0),C19,1000)</x:f>
        <x:v>1000</x:v>
      </x:c>
      <x:c r="T19" s="2" t="n">
        <x:f>IF(AND(C19&gt;0,R19&gt;=0),C19,1000)</x:f>
        <x:v>1000</x:v>
      </x:c>
      <x:c r="U19" s="2"/>
      <x:c r="V19" s="2"/>
    </x:row>
    <x:row r="20" ht="24" customHeight="1">
      <x:c r="A20" s="2" t="str">
        <x:v>Rules</x:v>
      </x:c>
      <x:c r="B20" s="2" t="str">
        <x:v>Conservative</x:v>
      </x:c>
      <x:c r="C20" s="2" t="n">
        <x:v>2</x:v>
      </x:c>
      <x:c r="D20" s="2" t="n">
        <x:f>'Benefits'!D23</x:f>
        <x:v>0.5</x:v>
      </x:c>
      <x:c r="E20" s="2" t="n">
        <x:f>$C$6*D20</x:f>
        <x:v>4.950000000000001</x:v>
      </x:c>
      <x:c r="F20" s="2" t="n">
        <x:f>$G$6*D20</x:f>
        <x:v>0</x:v>
      </x:c>
      <x:c r="G20" s="2" t="n">
        <x:f>$H$6*D20</x:f>
        <x:v>0</x:v>
      </x:c>
      <x:c r="H20" s="2" t="n">
        <x:f>$I$6*D20</x:f>
        <x:v>37.12500000000001</x:v>
      </x:c>
      <x:c r="I20" s="2" t="n">
        <x:f>'Costs'!D5*'Benefits'!D11</x:f>
        <x:v>130</x:v>
      </x:c>
      <x:c r="J20" s="2" t="n">
        <x:f>0</x:f>
        <x:v>0</x:v>
      </x:c>
      <x:c r="K20" s="2" t="n">
        <x:f>SUM(F20:G20)</x:f>
        <x:v>0</x:v>
      </x:c>
      <x:c r="L20" s="2" t="n">
        <x:f>SUM(K20,H20)</x:f>
        <x:v>37.12500000000001</x:v>
      </x:c>
      <x:c r="M20" s="2" t="n">
        <x:f>M19+I20</x:f>
        <x:v>2210</x:v>
      </x:c>
      <x:c r="N20" s="2" t="n">
        <x:f>N19+K20</x:f>
        <x:v>0</x:v>
      </x:c>
      <x:c r="O20" s="2" t="n">
        <x:f>O19+SUM(I20:J20)</x:f>
        <x:v>2810</x:v>
      </x:c>
      <x:c r="P20" s="2" t="n">
        <x:f>P19+L20</x:f>
        <x:v>55.687500000000014</x:v>
      </x:c>
      <x:c r="Q20" s="2" t="n">
        <x:f>N20-M20</x:f>
        <x:v>-2210</x:v>
      </x:c>
      <x:c r="R20" s="2" t="n">
        <x:f>P20-O20</x:f>
        <x:v>-2754.3125</x:v>
      </x:c>
      <x:c r="S20" s="2" t="n">
        <x:f>IF(AND(C20&gt;0,Q20&gt;=0),C20,1000)</x:f>
        <x:v>1000</x:v>
      </x:c>
      <x:c r="T20" s="2" t="n">
        <x:f>IF(AND(C20&gt;0,R20&gt;=0),C20,1000)</x:f>
        <x:v>1000</x:v>
      </x:c>
      <x:c r="U20" s="2"/>
      <x:c r="V20" s="2"/>
    </x:row>
    <x:row r="21" ht="24" customHeight="1">
      <x:c r="A21" s="2" t="str">
        <x:v>Rules</x:v>
      </x:c>
      <x:c r="B21" s="2" t="str">
        <x:v>Conservative</x:v>
      </x:c>
      <x:c r="C21" s="2" t="n">
        <x:v>3</x:v>
      </x:c>
      <x:c r="D21" s="2" t="n">
        <x:f>'Benefits'!E23</x:f>
        <x:v>0.75</x:v>
      </x:c>
      <x:c r="E21" s="2" t="n">
        <x:f>$C$6*D21</x:f>
        <x:v>7.425000000000002</x:v>
      </x:c>
      <x:c r="F21" s="2" t="n">
        <x:f>$G$6*D21</x:f>
        <x:v>0</x:v>
      </x:c>
      <x:c r="G21" s="2" t="n">
        <x:f>$H$6*D21</x:f>
        <x:v>0</x:v>
      </x:c>
      <x:c r="H21" s="2" t="n">
        <x:f>$I$6*D21</x:f>
        <x:v>55.687500000000014</x:v>
      </x:c>
      <x:c r="I21" s="2" t="n">
        <x:f>'Costs'!D5*'Benefits'!D11</x:f>
        <x:v>130</x:v>
      </x:c>
      <x:c r="J21" s="2" t="n">
        <x:f>0</x:f>
        <x:v>0</x:v>
      </x:c>
      <x:c r="K21" s="2" t="n">
        <x:f>SUM(F21:G21)</x:f>
        <x:v>0</x:v>
      </x:c>
      <x:c r="L21" s="2" t="n">
        <x:f>SUM(K21,H21)</x:f>
        <x:v>55.687500000000014</x:v>
      </x:c>
      <x:c r="M21" s="2" t="n">
        <x:f>M20+I21</x:f>
        <x:v>2340</x:v>
      </x:c>
      <x:c r="N21" s="2" t="n">
        <x:f>N20+K21</x:f>
        <x:v>0</x:v>
      </x:c>
      <x:c r="O21" s="2" t="n">
        <x:f>O20+SUM(I21:J21)</x:f>
        <x:v>2940</x:v>
      </x:c>
      <x:c r="P21" s="2" t="n">
        <x:f>P20+L21</x:f>
        <x:v>111.37500000000003</x:v>
      </x:c>
      <x:c r="Q21" s="2" t="n">
        <x:f>N21-M21</x:f>
        <x:v>-2340</x:v>
      </x:c>
      <x:c r="R21" s="2" t="n">
        <x:f>P21-O21</x:f>
        <x:v>-2828.625</x:v>
      </x:c>
      <x:c r="S21" s="2" t="n">
        <x:f>IF(AND(C21&gt;0,Q21&gt;=0),C21,1000)</x:f>
        <x:v>1000</x:v>
      </x:c>
      <x:c r="T21" s="2" t="n">
        <x:f>IF(AND(C21&gt;0,R21&gt;=0),C21,1000)</x:f>
        <x:v>1000</x:v>
      </x:c>
      <x:c r="U21" s="2"/>
      <x:c r="V21" s="2"/>
    </x:row>
    <x:row r="22" ht="24" customHeight="1">
      <x:c r="A22" s="2" t="str">
        <x:v>Rules</x:v>
      </x:c>
      <x:c r="B22" s="2" t="str">
        <x:v>Conservative</x:v>
      </x:c>
      <x:c r="C22" s="2" t="n">
        <x:v>4</x:v>
      </x:c>
      <x:c r="D22" s="2" t="n">
        <x:f>'Benefits'!F23</x:f>
        <x:v>1</x:v>
      </x:c>
      <x:c r="E22" s="2" t="n">
        <x:f>$C$6*D22</x:f>
        <x:v>9.900000000000002</x:v>
      </x:c>
      <x:c r="F22" s="2" t="n">
        <x:f>$G$6*D22</x:f>
        <x:v>0</x:v>
      </x:c>
      <x:c r="G22" s="2" t="n">
        <x:f>$H$6*D22</x:f>
        <x:v>0</x:v>
      </x:c>
      <x:c r="H22" s="2" t="n">
        <x:f>$I$6*D22</x:f>
        <x:v>74.25000000000001</x:v>
      </x:c>
      <x:c r="I22" s="2" t="n">
        <x:f>'Costs'!D5*'Benefits'!D11</x:f>
        <x:v>130</x:v>
      </x:c>
      <x:c r="J22" s="2" t="n">
        <x:f>0</x:f>
        <x:v>0</x:v>
      </x:c>
      <x:c r="K22" s="2" t="n">
        <x:f>SUM(F22:G22)</x:f>
        <x:v>0</x:v>
      </x:c>
      <x:c r="L22" s="2" t="n">
        <x:f>SUM(K22,H22)</x:f>
        <x:v>74.25000000000001</x:v>
      </x:c>
      <x:c r="M22" s="2" t="n">
        <x:f>M21+I22</x:f>
        <x:v>2470</x:v>
      </x:c>
      <x:c r="N22" s="2" t="n">
        <x:f>N21+K22</x:f>
        <x:v>0</x:v>
      </x:c>
      <x:c r="O22" s="2" t="n">
        <x:f>O21+SUM(I22:J22)</x:f>
        <x:v>3070</x:v>
      </x:c>
      <x:c r="P22" s="2" t="n">
        <x:f>P21+L22</x:f>
        <x:v>185.62500000000006</x:v>
      </x:c>
      <x:c r="Q22" s="2" t="n">
        <x:f>N22-M22</x:f>
        <x:v>-2470</x:v>
      </x:c>
      <x:c r="R22" s="2" t="n">
        <x:f>P22-O22</x:f>
        <x:v>-2884.375</x:v>
      </x:c>
      <x:c r="S22" s="2" t="n">
        <x:f>IF(AND(C22&gt;0,Q22&gt;=0),C22,1000)</x:f>
        <x:v>1000</x:v>
      </x:c>
      <x:c r="T22" s="2" t="n">
        <x:f>IF(AND(C22&gt;0,R22&gt;=0),C22,1000)</x:f>
        <x:v>1000</x:v>
      </x:c>
      <x:c r="U22" s="2"/>
      <x:c r="V22" s="2"/>
    </x:row>
    <x:row r="23" ht="24" customHeight="1">
      <x:c r="A23" s="2" t="str">
        <x:v>Rules</x:v>
      </x:c>
      <x:c r="B23" s="2" t="str">
        <x:v>Conservative</x:v>
      </x:c>
      <x:c r="C23" s="2" t="n">
        <x:v>5</x:v>
      </x:c>
      <x:c r="D23" s="2" t="n">
        <x:f>'Benefits'!G23</x:f>
        <x:v>1</x:v>
      </x:c>
      <x:c r="E23" s="2" t="n">
        <x:f>$C$6*D23</x:f>
        <x:v>9.900000000000002</x:v>
      </x:c>
      <x:c r="F23" s="2" t="n">
        <x:f>$G$6*D23</x:f>
        <x:v>0</x:v>
      </x:c>
      <x:c r="G23" s="2" t="n">
        <x:f>$H$6*D23</x:f>
        <x:v>0</x:v>
      </x:c>
      <x:c r="H23" s="2" t="n">
        <x:f>$I$6*D23</x:f>
        <x:v>74.25000000000001</x:v>
      </x:c>
      <x:c r="I23" s="2" t="n">
        <x:f>'Costs'!D5*'Benefits'!D11</x:f>
        <x:v>130</x:v>
      </x:c>
      <x:c r="J23" s="2" t="n">
        <x:f>0</x:f>
        <x:v>0</x:v>
      </x:c>
      <x:c r="K23" s="2" t="n">
        <x:f>SUM(F23:G23)</x:f>
        <x:v>0</x:v>
      </x:c>
      <x:c r="L23" s="2" t="n">
        <x:f>SUM(K23,H23)</x:f>
        <x:v>74.25000000000001</x:v>
      </x:c>
      <x:c r="M23" s="2" t="n">
        <x:f>M22+I23</x:f>
        <x:v>2600</x:v>
      </x:c>
      <x:c r="N23" s="2" t="n">
        <x:f>N22+K23</x:f>
        <x:v>0</x:v>
      </x:c>
      <x:c r="O23" s="2" t="n">
        <x:f>O22+SUM(I23:J23)</x:f>
        <x:v>3200</x:v>
      </x:c>
      <x:c r="P23" s="2" t="n">
        <x:f>P22+L23</x:f>
        <x:v>259.87500000000006</x:v>
      </x:c>
      <x:c r="Q23" s="2" t="n">
        <x:f>N23-M23</x:f>
        <x:v>-2600</x:v>
      </x:c>
      <x:c r="R23" s="2" t="n">
        <x:f>P23-O23</x:f>
        <x:v>-2940.125</x:v>
      </x:c>
      <x:c r="S23" s="2" t="n">
        <x:f>IF(AND(C23&gt;0,Q23&gt;=0),C23,1000)</x:f>
        <x:v>1000</x:v>
      </x:c>
      <x:c r="T23" s="2" t="n">
        <x:f>IF(AND(C23&gt;0,R23&gt;=0),C23,1000)</x:f>
        <x:v>1000</x:v>
      </x:c>
      <x:c r="U23" s="2"/>
      <x:c r="V23" s="2"/>
    </x:row>
    <x:row r="24" ht="24" customHeight="1">
      <x:c r="A24" s="2" t="str">
        <x:v>Rules</x:v>
      </x:c>
      <x:c r="B24" s="2" t="str">
        <x:v>Conservative</x:v>
      </x:c>
      <x:c r="C24" s="2" t="n">
        <x:v>6</x:v>
      </x:c>
      <x:c r="D24" s="2" t="n">
        <x:f>'Benefits'!H23</x:f>
        <x:v>1</x:v>
      </x:c>
      <x:c r="E24" s="2" t="n">
        <x:f>$C$6*D24</x:f>
        <x:v>9.900000000000002</x:v>
      </x:c>
      <x:c r="F24" s="2" t="n">
        <x:f>$G$6*D24</x:f>
        <x:v>0</x:v>
      </x:c>
      <x:c r="G24" s="2" t="n">
        <x:f>$H$6*D24</x:f>
        <x:v>0</x:v>
      </x:c>
      <x:c r="H24" s="2" t="n">
        <x:f>$I$6*D24</x:f>
        <x:v>74.25000000000001</x:v>
      </x:c>
      <x:c r="I24" s="2" t="n">
        <x:f>'Costs'!D5*'Benefits'!D11</x:f>
        <x:v>130</x:v>
      </x:c>
      <x:c r="J24" s="2" t="n">
        <x:f>0</x:f>
        <x:v>0</x:v>
      </x:c>
      <x:c r="K24" s="2" t="n">
        <x:f>SUM(F24:G24)</x:f>
        <x:v>0</x:v>
      </x:c>
      <x:c r="L24" s="2" t="n">
        <x:f>SUM(K24,H24)</x:f>
        <x:v>74.25000000000001</x:v>
      </x:c>
      <x:c r="M24" s="2" t="n">
        <x:f>M23+I24</x:f>
        <x:v>2730</x:v>
      </x:c>
      <x:c r="N24" s="2" t="n">
        <x:f>N23+K24</x:f>
        <x:v>0</x:v>
      </x:c>
      <x:c r="O24" s="2" t="n">
        <x:f>O23+SUM(I24:J24)</x:f>
        <x:v>3330</x:v>
      </x:c>
      <x:c r="P24" s="2" t="n">
        <x:f>P23+L24</x:f>
        <x:v>334.12500000000006</x:v>
      </x:c>
      <x:c r="Q24" s="2" t="n">
        <x:f>N24-M24</x:f>
        <x:v>-2730</x:v>
      </x:c>
      <x:c r="R24" s="2" t="n">
        <x:f>P24-O24</x:f>
        <x:v>-2995.875</x:v>
      </x:c>
      <x:c r="S24" s="2" t="n">
        <x:f>IF(AND(C24&gt;0,Q24&gt;=0),C24,1000)</x:f>
        <x:v>1000</x:v>
      </x:c>
      <x:c r="T24" s="2" t="n">
        <x:f>IF(AND(C24&gt;0,R24&gt;=0),C24,1000)</x:f>
        <x:v>1000</x:v>
      </x:c>
      <x:c r="U24" s="2"/>
      <x:c r="V24" s="2"/>
    </x:row>
    <x:row r="25" ht="24" customHeight="1">
      <x:c r="A25" s="2" t="str">
        <x:v>Rules</x:v>
      </x:c>
      <x:c r="B25" s="2" t="str">
        <x:v>Conservative</x:v>
      </x:c>
      <x:c r="C25" s="2" t="n">
        <x:v>7</x:v>
      </x:c>
      <x:c r="D25" s="2" t="n">
        <x:f>'Benefits'!I23</x:f>
        <x:v>1</x:v>
      </x:c>
      <x:c r="E25" s="2" t="n">
        <x:f>$C$6*D25</x:f>
        <x:v>9.900000000000002</x:v>
      </x:c>
      <x:c r="F25" s="2" t="n">
        <x:f>$G$6*D25</x:f>
        <x:v>0</x:v>
      </x:c>
      <x:c r="G25" s="2" t="n">
        <x:f>$H$6*D25</x:f>
        <x:v>0</x:v>
      </x:c>
      <x:c r="H25" s="2" t="n">
        <x:f>$I$6*D25</x:f>
        <x:v>74.25000000000001</x:v>
      </x:c>
      <x:c r="I25" s="2" t="n">
        <x:f>'Costs'!D5*'Benefits'!D11</x:f>
        <x:v>130</x:v>
      </x:c>
      <x:c r="J25" s="2" t="n">
        <x:f>0</x:f>
        <x:v>0</x:v>
      </x:c>
      <x:c r="K25" s="2" t="n">
        <x:f>SUM(F25:G25)</x:f>
        <x:v>0</x:v>
      </x:c>
      <x:c r="L25" s="2" t="n">
        <x:f>SUM(K25,H25)</x:f>
        <x:v>74.25000000000001</x:v>
      </x:c>
      <x:c r="M25" s="2" t="n">
        <x:f>M24+I25</x:f>
        <x:v>2860</x:v>
      </x:c>
      <x:c r="N25" s="2" t="n">
        <x:f>N24+K25</x:f>
        <x:v>0</x:v>
      </x:c>
      <x:c r="O25" s="2" t="n">
        <x:f>O24+SUM(I25:J25)</x:f>
        <x:v>3460</x:v>
      </x:c>
      <x:c r="P25" s="2" t="n">
        <x:f>P24+L25</x:f>
        <x:v>408.37500000000006</x:v>
      </x:c>
      <x:c r="Q25" s="2" t="n">
        <x:f>N25-M25</x:f>
        <x:v>-2860</x:v>
      </x:c>
      <x:c r="R25" s="2" t="n">
        <x:f>P25-O25</x:f>
        <x:v>-3051.625</x:v>
      </x:c>
      <x:c r="S25" s="2" t="n">
        <x:f>IF(AND(C25&gt;0,Q25&gt;=0),C25,1000)</x:f>
        <x:v>1000</x:v>
      </x:c>
      <x:c r="T25" s="2" t="n">
        <x:f>IF(AND(C25&gt;0,R25&gt;=0),C25,1000)</x:f>
        <x:v>1000</x:v>
      </x:c>
      <x:c r="U25" s="2"/>
      <x:c r="V25" s="2"/>
    </x:row>
    <x:row r="26" ht="24" customHeight="1">
      <x:c r="A26" s="2" t="str">
        <x:v>Rules</x:v>
      </x:c>
      <x:c r="B26" s="2" t="str">
        <x:v>Conservative</x:v>
      </x:c>
      <x:c r="C26" s="2" t="n">
        <x:v>8</x:v>
      </x:c>
      <x:c r="D26" s="2" t="n">
        <x:f>'Benefits'!J23</x:f>
        <x:v>1</x:v>
      </x:c>
      <x:c r="E26" s="2" t="n">
        <x:f>$C$6*D26</x:f>
        <x:v>9.900000000000002</x:v>
      </x:c>
      <x:c r="F26" s="2" t="n">
        <x:f>$G$6*D26</x:f>
        <x:v>0</x:v>
      </x:c>
      <x:c r="G26" s="2" t="n">
        <x:f>$H$6*D26</x:f>
        <x:v>0</x:v>
      </x:c>
      <x:c r="H26" s="2" t="n">
        <x:f>$I$6*D26</x:f>
        <x:v>74.25000000000001</x:v>
      </x:c>
      <x:c r="I26" s="2" t="n">
        <x:f>'Costs'!D5*'Benefits'!D11</x:f>
        <x:v>130</x:v>
      </x:c>
      <x:c r="J26" s="2" t="n">
        <x:f>0</x:f>
        <x:v>0</x:v>
      </x:c>
      <x:c r="K26" s="2" t="n">
        <x:f>SUM(F26:G26)</x:f>
        <x:v>0</x:v>
      </x:c>
      <x:c r="L26" s="2" t="n">
        <x:f>SUM(K26,H26)</x:f>
        <x:v>74.25000000000001</x:v>
      </x:c>
      <x:c r="M26" s="2" t="n">
        <x:f>M25+I26</x:f>
        <x:v>2990</x:v>
      </x:c>
      <x:c r="N26" s="2" t="n">
        <x:f>N25+K26</x:f>
        <x:v>0</x:v>
      </x:c>
      <x:c r="O26" s="2" t="n">
        <x:f>O25+SUM(I26:J26)</x:f>
        <x:v>3590</x:v>
      </x:c>
      <x:c r="P26" s="2" t="n">
        <x:f>P25+L26</x:f>
        <x:v>482.62500000000006</x:v>
      </x:c>
      <x:c r="Q26" s="2" t="n">
        <x:f>N26-M26</x:f>
        <x:v>-2990</x:v>
      </x:c>
      <x:c r="R26" s="2" t="n">
        <x:f>P26-O26</x:f>
        <x:v>-3107.375</x:v>
      </x:c>
      <x:c r="S26" s="2" t="n">
        <x:f>IF(AND(C26&gt;0,Q26&gt;=0),C26,1000)</x:f>
        <x:v>1000</x:v>
      </x:c>
      <x:c r="T26" s="2" t="n">
        <x:f>IF(AND(C26&gt;0,R26&gt;=0),C26,1000)</x:f>
        <x:v>1000</x:v>
      </x:c>
      <x:c r="U26" s="2"/>
      <x:c r="V26" s="2"/>
    </x:row>
    <x:row r="27" ht="24" customHeight="1">
      <x:c r="A27" s="2" t="str">
        <x:v>Rules</x:v>
      </x:c>
      <x:c r="B27" s="2" t="str">
        <x:v>Conservative</x:v>
      </x:c>
      <x:c r="C27" s="2" t="n">
        <x:v>9</x:v>
      </x:c>
      <x:c r="D27" s="2" t="n">
        <x:f>'Benefits'!K23</x:f>
        <x:v>1</x:v>
      </x:c>
      <x:c r="E27" s="2" t="n">
        <x:f>$C$6*D27</x:f>
        <x:v>9.900000000000002</x:v>
      </x:c>
      <x:c r="F27" s="2" t="n">
        <x:f>$G$6*D27</x:f>
        <x:v>0</x:v>
      </x:c>
      <x:c r="G27" s="2" t="n">
        <x:f>$H$6*D27</x:f>
        <x:v>0</x:v>
      </x:c>
      <x:c r="H27" s="2" t="n">
        <x:f>$I$6*D27</x:f>
        <x:v>74.25000000000001</x:v>
      </x:c>
      <x:c r="I27" s="2" t="n">
        <x:f>'Costs'!D5*'Benefits'!D11</x:f>
        <x:v>130</x:v>
      </x:c>
      <x:c r="J27" s="2" t="n">
        <x:f>0</x:f>
        <x:v>0</x:v>
      </x:c>
      <x:c r="K27" s="2" t="n">
        <x:f>SUM(F27:G27)</x:f>
        <x:v>0</x:v>
      </x:c>
      <x:c r="L27" s="2" t="n">
        <x:f>SUM(K27,H27)</x:f>
        <x:v>74.25000000000001</x:v>
      </x:c>
      <x:c r="M27" s="2" t="n">
        <x:f>M26+I27</x:f>
        <x:v>3120</x:v>
      </x:c>
      <x:c r="N27" s="2" t="n">
        <x:f>N26+K27</x:f>
        <x:v>0</x:v>
      </x:c>
      <x:c r="O27" s="2" t="n">
        <x:f>O26+SUM(I27:J27)</x:f>
        <x:v>3720</x:v>
      </x:c>
      <x:c r="P27" s="2" t="n">
        <x:f>P26+L27</x:f>
        <x:v>556.8750000000001</x:v>
      </x:c>
      <x:c r="Q27" s="2" t="n">
        <x:f>N27-M27</x:f>
        <x:v>-3120</x:v>
      </x:c>
      <x:c r="R27" s="2" t="n">
        <x:f>P27-O27</x:f>
        <x:v>-3163.125</x:v>
      </x:c>
      <x:c r="S27" s="2" t="n">
        <x:f>IF(AND(C27&gt;0,Q27&gt;=0),C27,1000)</x:f>
        <x:v>1000</x:v>
      </x:c>
      <x:c r="T27" s="2" t="n">
        <x:f>IF(AND(C27&gt;0,R27&gt;=0),C27,1000)</x:f>
        <x:v>1000</x:v>
      </x:c>
      <x:c r="U27" s="2"/>
      <x:c r="V27" s="2"/>
    </x:row>
    <x:row r="28" ht="24" customHeight="1">
      <x:c r="A28" s="2" t="str">
        <x:v>Rules</x:v>
      </x:c>
      <x:c r="B28" s="2" t="str">
        <x:v>Conservative</x:v>
      </x:c>
      <x:c r="C28" s="2" t="n">
        <x:v>10</x:v>
      </x:c>
      <x:c r="D28" s="2" t="n">
        <x:f>'Benefits'!L23</x:f>
        <x:v>1</x:v>
      </x:c>
      <x:c r="E28" s="2" t="n">
        <x:f>$C$6*D28</x:f>
        <x:v>9.900000000000002</x:v>
      </x:c>
      <x:c r="F28" s="2" t="n">
        <x:f>$G$6*D28</x:f>
        <x:v>0</x:v>
      </x:c>
      <x:c r="G28" s="2" t="n">
        <x:f>$H$6*D28</x:f>
        <x:v>0</x:v>
      </x:c>
      <x:c r="H28" s="2" t="n">
        <x:f>$I$6*D28</x:f>
        <x:v>74.25000000000001</x:v>
      </x:c>
      <x:c r="I28" s="2" t="n">
        <x:f>'Costs'!D5*'Benefits'!D11</x:f>
        <x:v>130</x:v>
      </x:c>
      <x:c r="J28" s="2" t="n">
        <x:f>0</x:f>
        <x:v>0</x:v>
      </x:c>
      <x:c r="K28" s="2" t="n">
        <x:f>SUM(F28:G28)</x:f>
        <x:v>0</x:v>
      </x:c>
      <x:c r="L28" s="2" t="n">
        <x:f>SUM(K28,H28)</x:f>
        <x:v>74.25000000000001</x:v>
      </x:c>
      <x:c r="M28" s="2" t="n">
        <x:f>M27+I28</x:f>
        <x:v>3250</x:v>
      </x:c>
      <x:c r="N28" s="2" t="n">
        <x:f>N27+K28</x:f>
        <x:v>0</x:v>
      </x:c>
      <x:c r="O28" s="2" t="n">
        <x:f>O27+SUM(I28:J28)</x:f>
        <x:v>3850</x:v>
      </x:c>
      <x:c r="P28" s="2" t="n">
        <x:f>P27+L28</x:f>
        <x:v>631.1250000000001</x:v>
      </x:c>
      <x:c r="Q28" s="2" t="n">
        <x:f>N28-M28</x:f>
        <x:v>-3250</x:v>
      </x:c>
      <x:c r="R28" s="2" t="n">
        <x:f>P28-O28</x:f>
        <x:v>-3218.875</x:v>
      </x:c>
      <x:c r="S28" s="2" t="n">
        <x:f>IF(AND(C28&gt;0,Q28&gt;=0),C28,1000)</x:f>
        <x:v>1000</x:v>
      </x:c>
      <x:c r="T28" s="2" t="n">
        <x:f>IF(AND(C28&gt;0,R28&gt;=0),C28,1000)</x:f>
        <x:v>1000</x:v>
      </x:c>
      <x:c r="U28" s="2"/>
      <x:c r="V28" s="2"/>
    </x:row>
    <x:row r="29" ht="24" customHeight="1">
      <x:c r="A29" s="2" t="str">
        <x:v>Rules</x:v>
      </x:c>
      <x:c r="B29" s="2" t="str">
        <x:v>Conservative</x:v>
      </x:c>
      <x:c r="C29" s="2" t="n">
        <x:v>11</x:v>
      </x:c>
      <x:c r="D29" s="2" t="n">
        <x:f>'Benefits'!M23</x:f>
        <x:v>1</x:v>
      </x:c>
      <x:c r="E29" s="2" t="n">
        <x:f>$C$6*D29</x:f>
        <x:v>9.900000000000002</x:v>
      </x:c>
      <x:c r="F29" s="2" t="n">
        <x:f>$G$6*D29</x:f>
        <x:v>0</x:v>
      </x:c>
      <x:c r="G29" s="2" t="n">
        <x:f>$H$6*D29</x:f>
        <x:v>0</x:v>
      </x:c>
      <x:c r="H29" s="2" t="n">
        <x:f>$I$6*D29</x:f>
        <x:v>74.25000000000001</x:v>
      </x:c>
      <x:c r="I29" s="2" t="n">
        <x:f>'Costs'!D5*'Benefits'!D11</x:f>
        <x:v>130</x:v>
      </x:c>
      <x:c r="J29" s="2" t="n">
        <x:f>0</x:f>
        <x:v>0</x:v>
      </x:c>
      <x:c r="K29" s="2" t="n">
        <x:f>SUM(F29:G29)</x:f>
        <x:v>0</x:v>
      </x:c>
      <x:c r="L29" s="2" t="n">
        <x:f>SUM(K29,H29)</x:f>
        <x:v>74.25000000000001</x:v>
      </x:c>
      <x:c r="M29" s="2" t="n">
        <x:f>M28+I29</x:f>
        <x:v>3380</x:v>
      </x:c>
      <x:c r="N29" s="2" t="n">
        <x:f>N28+K29</x:f>
        <x:v>0</x:v>
      </x:c>
      <x:c r="O29" s="2" t="n">
        <x:f>O28+SUM(I29:J29)</x:f>
        <x:v>3980</x:v>
      </x:c>
      <x:c r="P29" s="2" t="n">
        <x:f>P28+L29</x:f>
        <x:v>705.3750000000001</x:v>
      </x:c>
      <x:c r="Q29" s="2" t="n">
        <x:f>N29-M29</x:f>
        <x:v>-3380</x:v>
      </x:c>
      <x:c r="R29" s="2" t="n">
        <x:f>P29-O29</x:f>
        <x:v>-3274.625</x:v>
      </x:c>
      <x:c r="S29" s="2" t="n">
        <x:f>IF(AND(C29&gt;0,Q29&gt;=0),C29,1000)</x:f>
        <x:v>1000</x:v>
      </x:c>
      <x:c r="T29" s="2" t="n">
        <x:f>IF(AND(C29&gt;0,R29&gt;=0),C29,1000)</x:f>
        <x:v>1000</x:v>
      </x:c>
      <x:c r="U29" s="2"/>
      <x:c r="V29" s="2"/>
    </x:row>
    <x:row r="30" ht="24" customHeight="1">
      <x:c r="A30" s="2" t="str">
        <x:v>Rules</x:v>
      </x:c>
      <x:c r="B30" s="2" t="str">
        <x:v>Conservative</x:v>
      </x:c>
      <x:c r="C30" s="2" t="n">
        <x:v>12</x:v>
      </x:c>
      <x:c r="D30" s="2" t="n">
        <x:f>'Benefits'!N23</x:f>
        <x:v>1</x:v>
      </x:c>
      <x:c r="E30" s="2" t="n">
        <x:f>$C$6*D30</x:f>
        <x:v>9.900000000000002</x:v>
      </x:c>
      <x:c r="F30" s="2" t="n">
        <x:f>$G$6*D30</x:f>
        <x:v>0</x:v>
      </x:c>
      <x:c r="G30" s="2" t="n">
        <x:f>$H$6*D30</x:f>
        <x:v>0</x:v>
      </x:c>
      <x:c r="H30" s="2" t="n">
        <x:f>$I$6*D30</x:f>
        <x:v>74.25000000000001</x:v>
      </x:c>
      <x:c r="I30" s="2" t="n">
        <x:f>'Costs'!D5*'Benefits'!D11</x:f>
        <x:v>130</x:v>
      </x:c>
      <x:c r="J30" s="2" t="n">
        <x:f>0</x:f>
        <x:v>0</x:v>
      </x:c>
      <x:c r="K30" s="2" t="n">
        <x:f>SUM(F30:G30)</x:f>
        <x:v>0</x:v>
      </x:c>
      <x:c r="L30" s="2" t="n">
        <x:f>SUM(K30,H30)</x:f>
        <x:v>74.25000000000001</x:v>
      </x:c>
      <x:c r="M30" s="2" t="n">
        <x:f>M29+I30</x:f>
        <x:v>3510</x:v>
      </x:c>
      <x:c r="N30" s="2" t="n">
        <x:f>N29+K30</x:f>
        <x:v>0</x:v>
      </x:c>
      <x:c r="O30" s="2" t="n">
        <x:f>O29+SUM(I30:J30)</x:f>
        <x:v>4110</x:v>
      </x:c>
      <x:c r="P30" s="2" t="n">
        <x:f>P29+L30</x:f>
        <x:v>779.6250000000001</x:v>
      </x:c>
      <x:c r="Q30" s="2" t="n">
        <x:f>N30-M30</x:f>
        <x:v>-3510</x:v>
      </x:c>
      <x:c r="R30" s="2" t="n">
        <x:f>P30-O30</x:f>
        <x:v>-3330.375</x:v>
      </x:c>
      <x:c r="S30" s="2" t="n">
        <x:f>IF(AND(C30&gt;0,Q30&gt;=0),C30,1000)</x:f>
        <x:v>1000</x:v>
      </x:c>
      <x:c r="T30" s="2" t="n">
        <x:f>IF(AND(C30&gt;0,R30&gt;=0),C30,1000)</x:f>
        <x:v>1000</x:v>
      </x:c>
      <x:c r="U30" s="2"/>
      <x:c r="V30" s="2"/>
    </x:row>
    <x:row r="31" ht="24" customHeight="1">
      <x:c r="A31" s="2" t="str">
        <x:v>Option</x:v>
      </x:c>
      <x:c r="B31" s="2" t="str">
        <x:v>Scenario</x:v>
      </x:c>
      <x:c r="C31" s="2" t="str">
        <x:v>Month</x:v>
      </x:c>
      <x:c r="D31" s="2" t="str">
        <x:v>Ramp</x:v>
      </x:c>
      <x:c r="E31" s="2" t="str">
        <x:v>Net hours</x:v>
      </x:c>
      <x:c r="F31" s="2" t="str">
        <x:v>Avoided cash GBP</x:v>
      </x:c>
      <x:c r="G31" s="2" t="str">
        <x:v>Contribution GBP</x:v>
      </x:c>
      <x:c r="H31" s="2" t="str">
        <x:v>Capacity GBP</x:v>
      </x:c>
      <x:c r="I31" s="2" t="str">
        <x:v>Cash cost GBP</x:v>
      </x:c>
      <x:c r="J31" s="2" t="str">
        <x:v>Internal setup GBP</x:v>
      </x:c>
      <x:c r="K31" s="2" t="str">
        <x:v>Cash benefit GBP</x:v>
      </x:c>
      <x:c r="L31" s="2" t="str">
        <x:v>Economic benefit GBP</x:v>
      </x:c>
      <x:c r="M31" s="2" t="str">
        <x:v>Cum cash costs GBP</x:v>
      </x:c>
      <x:c r="N31" s="2" t="str">
        <x:v>Cum cash benefits GBP</x:v>
      </x:c>
      <x:c r="O31" s="2" t="str">
        <x:v>Cum economic costs GBP</x:v>
      </x:c>
      <x:c r="P31" s="2" t="str">
        <x:v>Cum economic benefits GBP</x:v>
      </x:c>
      <x:c r="Q31" s="2" t="str">
        <x:v>Cash net GBP</x:v>
      </x:c>
      <x:c r="R31" s="2" t="str">
        <x:v>Economic net GBP</x:v>
      </x:c>
      <x:c r="S31" s="2" t="str">
        <x:v>Cash crossing</x:v>
      </x:c>
      <x:c r="T31" s="2" t="str">
        <x:v>Economic crossing</x:v>
      </x:c>
      <x:c r="U31" s="2"/>
      <x:c r="V31" s="2"/>
    </x:row>
    <x:row r="32" ht="24" customHeight="1">
      <x:c r="A32" s="2" t="str">
        <x:v>Rules</x:v>
      </x:c>
      <x:c r="B32" s="2" t="str">
        <x:v>Central</x:v>
      </x:c>
      <x:c r="C32" s="2" t="n">
        <x:v>0</x:v>
      </x:c>
      <x:c r="D32" s="2" t="n">
        <x:f>'Benefits'!B23</x:f>
        <x:v>0</x:v>
      </x:c>
      <x:c r="E32" s="2" t="n">
        <x:f>$C$7*D32</x:f>
        <x:v>0</x:v>
      </x:c>
      <x:c r="F32" s="2" t="n">
        <x:f>$G$7*D32</x:f>
        <x:v>0</x:v>
      </x:c>
      <x:c r="G32" s="2" t="n">
        <x:f>$H$7*D32</x:f>
        <x:v>0</x:v>
      </x:c>
      <x:c r="H32" s="2" t="n">
        <x:f>$I$7*D32</x:f>
        <x:v>0</x:v>
      </x:c>
      <x:c r="I32" s="2" t="n">
        <x:f>'Costs'!B5*'Benefits'!D12</x:f>
        <x:v>1500</x:v>
      </x:c>
      <x:c r="J32" s="2" t="n">
        <x:f>'Costs'!C5*'Baseline'!B7</x:f>
        <x:v>600</x:v>
      </x:c>
      <x:c r="K32" s="2" t="n">
        <x:f>SUM(F32:G32)</x:f>
        <x:v>0</x:v>
      </x:c>
      <x:c r="L32" s="2" t="n">
        <x:f>SUM(K32,H32)</x:f>
        <x:v>0</x:v>
      </x:c>
      <x:c r="M32" s="2" t="n">
        <x:f>I32</x:f>
        <x:v>1500</x:v>
      </x:c>
      <x:c r="N32" s="2" t="n">
        <x:f>K32</x:f>
        <x:v>0</x:v>
      </x:c>
      <x:c r="O32" s="2" t="n">
        <x:f>SUM(I32:J32)</x:f>
        <x:v>2100</x:v>
      </x:c>
      <x:c r="P32" s="2" t="n">
        <x:f>L32</x:f>
        <x:v>0</x:v>
      </x:c>
      <x:c r="Q32" s="2" t="n">
        <x:f>N32-M32</x:f>
        <x:v>-1500</x:v>
      </x:c>
      <x:c r="R32" s="2" t="n">
        <x:f>P32-O32</x:f>
        <x:v>-2100</x:v>
      </x:c>
      <x:c r="S32" s="2" t="n">
        <x:f>IF(AND(C32&gt;0,Q32&gt;=0),C32,1000)</x:f>
        <x:v>1000</x:v>
      </x:c>
      <x:c r="T32" s="2" t="n">
        <x:f>IF(AND(C32&gt;0,R32&gt;=0),C32,1000)</x:f>
        <x:v>1000</x:v>
      </x:c>
      <x:c r="U32" s="2"/>
      <x:c r="V32" s="2"/>
    </x:row>
    <x:row r="33" ht="24" customHeight="1">
      <x:c r="A33" s="2" t="str">
        <x:v>Rules</x:v>
      </x:c>
      <x:c r="B33" s="2" t="str">
        <x:v>Central</x:v>
      </x:c>
      <x:c r="C33" s="2" t="n">
        <x:v>1</x:v>
      </x:c>
      <x:c r="D33" s="2" t="n">
        <x:f>'Benefits'!C23</x:f>
        <x:v>0.25</x:v>
      </x:c>
      <x:c r="E33" s="2" t="n">
        <x:f>$C$7*D33</x:f>
        <x:v>6.25</x:v>
      </x:c>
      <x:c r="F33" s="2" t="n">
        <x:f>$G$7*D33</x:f>
        <x:v>37.5</x:v>
      </x:c>
      <x:c r="G33" s="2" t="n">
        <x:f>$H$7*D33</x:f>
        <x:v>50</x:v>
      </x:c>
      <x:c r="H33" s="2" t="n">
        <x:f>$I$7*D33</x:f>
        <x:v>56.25</x:v>
      </x:c>
      <x:c r="I33" s="2" t="n">
        <x:f>'Costs'!D5*'Benefits'!D12</x:f>
        <x:v>100</x:v>
      </x:c>
      <x:c r="J33" s="2" t="n">
        <x:f>0</x:f>
        <x:v>0</x:v>
      </x:c>
      <x:c r="K33" s="2" t="n">
        <x:f>SUM(F33:G33)</x:f>
        <x:v>87.5</x:v>
      </x:c>
      <x:c r="L33" s="2" t="n">
        <x:f>SUM(K33,H33)</x:f>
        <x:v>143.75</x:v>
      </x:c>
      <x:c r="M33" s="2" t="n">
        <x:f>M32+I33</x:f>
        <x:v>1600</x:v>
      </x:c>
      <x:c r="N33" s="2" t="n">
        <x:f>N32+K33</x:f>
        <x:v>87.5</x:v>
      </x:c>
      <x:c r="O33" s="2" t="n">
        <x:f>O32+SUM(I33:J33)</x:f>
        <x:v>2200</x:v>
      </x:c>
      <x:c r="P33" s="2" t="n">
        <x:f>P32+L33</x:f>
        <x:v>143.75</x:v>
      </x:c>
      <x:c r="Q33" s="2" t="n">
        <x:f>N33-M33</x:f>
        <x:v>-1512.5</x:v>
      </x:c>
      <x:c r="R33" s="2" t="n">
        <x:f>P33-O33</x:f>
        <x:v>-2056.25</x:v>
      </x:c>
      <x:c r="S33" s="2" t="n">
        <x:f>IF(AND(C33&gt;0,Q33&gt;=0),C33,1000)</x:f>
        <x:v>1000</x:v>
      </x:c>
      <x:c r="T33" s="2" t="n">
        <x:f>IF(AND(C33&gt;0,R33&gt;=0),C33,1000)</x:f>
        <x:v>1000</x:v>
      </x:c>
      <x:c r="U33" s="2"/>
      <x:c r="V33" s="2"/>
    </x:row>
    <x:row r="34" ht="24" customHeight="1">
      <x:c r="A34" s="2" t="str">
        <x:v>Rules</x:v>
      </x:c>
      <x:c r="B34" s="2" t="str">
        <x:v>Central</x:v>
      </x:c>
      <x:c r="C34" s="2" t="n">
        <x:v>2</x:v>
      </x:c>
      <x:c r="D34" s="2" t="n">
        <x:f>'Benefits'!D23</x:f>
        <x:v>0.5</x:v>
      </x:c>
      <x:c r="E34" s="2" t="n">
        <x:f>$C$7*D34</x:f>
        <x:v>12.5</x:v>
      </x:c>
      <x:c r="F34" s="2" t="n">
        <x:f>$G$7*D34</x:f>
        <x:v>75</x:v>
      </x:c>
      <x:c r="G34" s="2" t="n">
        <x:f>$H$7*D34</x:f>
        <x:v>100</x:v>
      </x:c>
      <x:c r="H34" s="2" t="n">
        <x:f>$I$7*D34</x:f>
        <x:v>112.5</x:v>
      </x:c>
      <x:c r="I34" s="2" t="n">
        <x:f>'Costs'!D5*'Benefits'!D12</x:f>
        <x:v>100</x:v>
      </x:c>
      <x:c r="J34" s="2" t="n">
        <x:f>0</x:f>
        <x:v>0</x:v>
      </x:c>
      <x:c r="K34" s="2" t="n">
        <x:f>SUM(F34:G34)</x:f>
        <x:v>175</x:v>
      </x:c>
      <x:c r="L34" s="2" t="n">
        <x:f>SUM(K34,H34)</x:f>
        <x:v>287.5</x:v>
      </x:c>
      <x:c r="M34" s="2" t="n">
        <x:f>M33+I34</x:f>
        <x:v>1700</x:v>
      </x:c>
      <x:c r="N34" s="2" t="n">
        <x:f>N33+K34</x:f>
        <x:v>262.5</x:v>
      </x:c>
      <x:c r="O34" s="2" t="n">
        <x:f>O33+SUM(I34:J34)</x:f>
        <x:v>2300</x:v>
      </x:c>
      <x:c r="P34" s="2" t="n">
        <x:f>P33+L34</x:f>
        <x:v>431.25</x:v>
      </x:c>
      <x:c r="Q34" s="2" t="n">
        <x:f>N34-M34</x:f>
        <x:v>-1437.5</x:v>
      </x:c>
      <x:c r="R34" s="2" t="n">
        <x:f>P34-O34</x:f>
        <x:v>-1868.75</x:v>
      </x:c>
      <x:c r="S34" s="2" t="n">
        <x:f>IF(AND(C34&gt;0,Q34&gt;=0),C34,1000)</x:f>
        <x:v>1000</x:v>
      </x:c>
      <x:c r="T34" s="2" t="n">
        <x:f>IF(AND(C34&gt;0,R34&gt;=0),C34,1000)</x:f>
        <x:v>1000</x:v>
      </x:c>
      <x:c r="U34" s="2"/>
      <x:c r="V34" s="2"/>
    </x:row>
    <x:row r="35" ht="24" customHeight="1">
      <x:c r="A35" s="2" t="str">
        <x:v>Rules</x:v>
      </x:c>
      <x:c r="B35" s="2" t="str">
        <x:v>Central</x:v>
      </x:c>
      <x:c r="C35" s="2" t="n">
        <x:v>3</x:v>
      </x:c>
      <x:c r="D35" s="2" t="n">
        <x:f>'Benefits'!E23</x:f>
        <x:v>0.75</x:v>
      </x:c>
      <x:c r="E35" s="2" t="n">
        <x:f>$C$7*D35</x:f>
        <x:v>18.75</x:v>
      </x:c>
      <x:c r="F35" s="2" t="n">
        <x:f>$G$7*D35</x:f>
        <x:v>112.5</x:v>
      </x:c>
      <x:c r="G35" s="2" t="n">
        <x:f>$H$7*D35</x:f>
        <x:v>150</x:v>
      </x:c>
      <x:c r="H35" s="2" t="n">
        <x:f>$I$7*D35</x:f>
        <x:v>168.75</x:v>
      </x:c>
      <x:c r="I35" s="2" t="n">
        <x:f>'Costs'!D5*'Benefits'!D12</x:f>
        <x:v>100</x:v>
      </x:c>
      <x:c r="J35" s="2" t="n">
        <x:f>0</x:f>
        <x:v>0</x:v>
      </x:c>
      <x:c r="K35" s="2" t="n">
        <x:f>SUM(F35:G35)</x:f>
        <x:v>262.5</x:v>
      </x:c>
      <x:c r="L35" s="2" t="n">
        <x:f>SUM(K35,H35)</x:f>
        <x:v>431.25</x:v>
      </x:c>
      <x:c r="M35" s="2" t="n">
        <x:f>M34+I35</x:f>
        <x:v>1800</x:v>
      </x:c>
      <x:c r="N35" s="2" t="n">
        <x:f>N34+K35</x:f>
        <x:v>525</x:v>
      </x:c>
      <x:c r="O35" s="2" t="n">
        <x:f>O34+SUM(I35:J35)</x:f>
        <x:v>2400</x:v>
      </x:c>
      <x:c r="P35" s="2" t="n">
        <x:f>P34+L35</x:f>
        <x:v>862.5</x:v>
      </x:c>
      <x:c r="Q35" s="2" t="n">
        <x:f>N35-M35</x:f>
        <x:v>-1275</x:v>
      </x:c>
      <x:c r="R35" s="2" t="n">
        <x:f>P35-O35</x:f>
        <x:v>-1537.5</x:v>
      </x:c>
      <x:c r="S35" s="2" t="n">
        <x:f>IF(AND(C35&gt;0,Q35&gt;=0),C35,1000)</x:f>
        <x:v>1000</x:v>
      </x:c>
      <x:c r="T35" s="2" t="n">
        <x:f>IF(AND(C35&gt;0,R35&gt;=0),C35,1000)</x:f>
        <x:v>1000</x:v>
      </x:c>
      <x:c r="U35" s="2"/>
      <x:c r="V35" s="2"/>
    </x:row>
    <x:row r="36" ht="24" customHeight="1">
      <x:c r="A36" s="2" t="str">
        <x:v>Rules</x:v>
      </x:c>
      <x:c r="B36" s="2" t="str">
        <x:v>Central</x:v>
      </x:c>
      <x:c r="C36" s="2" t="n">
        <x:v>4</x:v>
      </x:c>
      <x:c r="D36" s="2" t="n">
        <x:f>'Benefits'!F23</x:f>
        <x:v>1</x:v>
      </x:c>
      <x:c r="E36" s="2" t="n">
        <x:f>$C$7*D36</x:f>
        <x:v>25</x:v>
      </x:c>
      <x:c r="F36" s="2" t="n">
        <x:f>$G$7*D36</x:f>
        <x:v>150</x:v>
      </x:c>
      <x:c r="G36" s="2" t="n">
        <x:f>$H$7*D36</x:f>
        <x:v>200</x:v>
      </x:c>
      <x:c r="H36" s="2" t="n">
        <x:f>$I$7*D36</x:f>
        <x:v>225</x:v>
      </x:c>
      <x:c r="I36" s="2" t="n">
        <x:f>'Costs'!D5*'Benefits'!D12</x:f>
        <x:v>100</x:v>
      </x:c>
      <x:c r="J36" s="2" t="n">
        <x:f>0</x:f>
        <x:v>0</x:v>
      </x:c>
      <x:c r="K36" s="2" t="n">
        <x:f>SUM(F36:G36)</x:f>
        <x:v>350</x:v>
      </x:c>
      <x:c r="L36" s="2" t="n">
        <x:f>SUM(K36,H36)</x:f>
        <x:v>575</x:v>
      </x:c>
      <x:c r="M36" s="2" t="n">
        <x:f>M35+I36</x:f>
        <x:v>1900</x:v>
      </x:c>
      <x:c r="N36" s="2" t="n">
        <x:f>N35+K36</x:f>
        <x:v>875</x:v>
      </x:c>
      <x:c r="O36" s="2" t="n">
        <x:f>O35+SUM(I36:J36)</x:f>
        <x:v>2500</x:v>
      </x:c>
      <x:c r="P36" s="2" t="n">
        <x:f>P35+L36</x:f>
        <x:v>1437.5</x:v>
      </x:c>
      <x:c r="Q36" s="2" t="n">
        <x:f>N36-M36</x:f>
        <x:v>-1025</x:v>
      </x:c>
      <x:c r="R36" s="2" t="n">
        <x:f>P36-O36</x:f>
        <x:v>-1062.5</x:v>
      </x:c>
      <x:c r="S36" s="2" t="n">
        <x:f>IF(AND(C36&gt;0,Q36&gt;=0),C36,1000)</x:f>
        <x:v>1000</x:v>
      </x:c>
      <x:c r="T36" s="2" t="n">
        <x:f>IF(AND(C36&gt;0,R36&gt;=0),C36,1000)</x:f>
        <x:v>1000</x:v>
      </x:c>
      <x:c r="U36" s="2"/>
      <x:c r="V36" s="2"/>
    </x:row>
    <x:row r="37" ht="24" customHeight="1">
      <x:c r="A37" s="2" t="str">
        <x:v>Rules</x:v>
      </x:c>
      <x:c r="B37" s="2" t="str">
        <x:v>Central</x:v>
      </x:c>
      <x:c r="C37" s="2" t="n">
        <x:v>5</x:v>
      </x:c>
      <x:c r="D37" s="2" t="n">
        <x:f>'Benefits'!G23</x:f>
        <x:v>1</x:v>
      </x:c>
      <x:c r="E37" s="2" t="n">
        <x:f>$C$7*D37</x:f>
        <x:v>25</x:v>
      </x:c>
      <x:c r="F37" s="2" t="n">
        <x:f>$G$7*D37</x:f>
        <x:v>150</x:v>
      </x:c>
      <x:c r="G37" s="2" t="n">
        <x:f>$H$7*D37</x:f>
        <x:v>200</x:v>
      </x:c>
      <x:c r="H37" s="2" t="n">
        <x:f>$I$7*D37</x:f>
        <x:v>225</x:v>
      </x:c>
      <x:c r="I37" s="2" t="n">
        <x:f>'Costs'!D5*'Benefits'!D12</x:f>
        <x:v>100</x:v>
      </x:c>
      <x:c r="J37" s="2" t="n">
        <x:f>0</x:f>
        <x:v>0</x:v>
      </x:c>
      <x:c r="K37" s="2" t="n">
        <x:f>SUM(F37:G37)</x:f>
        <x:v>350</x:v>
      </x:c>
      <x:c r="L37" s="2" t="n">
        <x:f>SUM(K37,H37)</x:f>
        <x:v>575</x:v>
      </x:c>
      <x:c r="M37" s="2" t="n">
        <x:f>M36+I37</x:f>
        <x:v>2000</x:v>
      </x:c>
      <x:c r="N37" s="2" t="n">
        <x:f>N36+K37</x:f>
        <x:v>1225</x:v>
      </x:c>
      <x:c r="O37" s="2" t="n">
        <x:f>O36+SUM(I37:J37)</x:f>
        <x:v>2600</x:v>
      </x:c>
      <x:c r="P37" s="2" t="n">
        <x:f>P36+L37</x:f>
        <x:v>2012.5</x:v>
      </x:c>
      <x:c r="Q37" s="2" t="n">
        <x:f>N37-M37</x:f>
        <x:v>-775</x:v>
      </x:c>
      <x:c r="R37" s="2" t="n">
        <x:f>P37-O37</x:f>
        <x:v>-587.5</x:v>
      </x:c>
      <x:c r="S37" s="2" t="n">
        <x:f>IF(AND(C37&gt;0,Q37&gt;=0),C37,1000)</x:f>
        <x:v>1000</x:v>
      </x:c>
      <x:c r="T37" s="2" t="n">
        <x:f>IF(AND(C37&gt;0,R37&gt;=0),C37,1000)</x:f>
        <x:v>1000</x:v>
      </x:c>
      <x:c r="U37" s="2"/>
      <x:c r="V37" s="2"/>
    </x:row>
    <x:row r="38" ht="24" customHeight="1">
      <x:c r="A38" s="2" t="str">
        <x:v>Rules</x:v>
      </x:c>
      <x:c r="B38" s="2" t="str">
        <x:v>Central</x:v>
      </x:c>
      <x:c r="C38" s="2" t="n">
        <x:v>6</x:v>
      </x:c>
      <x:c r="D38" s="2" t="n">
        <x:f>'Benefits'!H23</x:f>
        <x:v>1</x:v>
      </x:c>
      <x:c r="E38" s="2" t="n">
        <x:f>$C$7*D38</x:f>
        <x:v>25</x:v>
      </x:c>
      <x:c r="F38" s="2" t="n">
        <x:f>$G$7*D38</x:f>
        <x:v>150</x:v>
      </x:c>
      <x:c r="G38" s="2" t="n">
        <x:f>$H$7*D38</x:f>
        <x:v>200</x:v>
      </x:c>
      <x:c r="H38" s="2" t="n">
        <x:f>$I$7*D38</x:f>
        <x:v>225</x:v>
      </x:c>
      <x:c r="I38" s="2" t="n">
        <x:f>'Costs'!D5*'Benefits'!D12</x:f>
        <x:v>100</x:v>
      </x:c>
      <x:c r="J38" s="2" t="n">
        <x:f>0</x:f>
        <x:v>0</x:v>
      </x:c>
      <x:c r="K38" s="2" t="n">
        <x:f>SUM(F38:G38)</x:f>
        <x:v>350</x:v>
      </x:c>
      <x:c r="L38" s="2" t="n">
        <x:f>SUM(K38,H38)</x:f>
        <x:v>575</x:v>
      </x:c>
      <x:c r="M38" s="2" t="n">
        <x:f>M37+I38</x:f>
        <x:v>2100</x:v>
      </x:c>
      <x:c r="N38" s="2" t="n">
        <x:f>N37+K38</x:f>
        <x:v>1575</x:v>
      </x:c>
      <x:c r="O38" s="2" t="n">
        <x:f>O37+SUM(I38:J38)</x:f>
        <x:v>2700</x:v>
      </x:c>
      <x:c r="P38" s="2" t="n">
        <x:f>P37+L38</x:f>
        <x:v>2587.5</x:v>
      </x:c>
      <x:c r="Q38" s="2" t="n">
        <x:f>N38-M38</x:f>
        <x:v>-525</x:v>
      </x:c>
      <x:c r="R38" s="2" t="n">
        <x:f>P38-O38</x:f>
        <x:v>-112.5</x:v>
      </x:c>
      <x:c r="S38" s="2" t="n">
        <x:f>IF(AND(C38&gt;0,Q38&gt;=0),C38,1000)</x:f>
        <x:v>1000</x:v>
      </x:c>
      <x:c r="T38" s="2" t="n">
        <x:f>IF(AND(C38&gt;0,R38&gt;=0),C38,1000)</x:f>
        <x:v>1000</x:v>
      </x:c>
      <x:c r="U38" s="2"/>
      <x:c r="V38" s="2"/>
    </x:row>
    <x:row r="39" ht="24" customHeight="1">
      <x:c r="A39" s="2" t="str">
        <x:v>Rules</x:v>
      </x:c>
      <x:c r="B39" s="2" t="str">
        <x:v>Central</x:v>
      </x:c>
      <x:c r="C39" s="2" t="n">
        <x:v>7</x:v>
      </x:c>
      <x:c r="D39" s="2" t="n">
        <x:f>'Benefits'!I23</x:f>
        <x:v>1</x:v>
      </x:c>
      <x:c r="E39" s="2" t="n">
        <x:f>$C$7*D39</x:f>
        <x:v>25</x:v>
      </x:c>
      <x:c r="F39" s="2" t="n">
        <x:f>$G$7*D39</x:f>
        <x:v>150</x:v>
      </x:c>
      <x:c r="G39" s="2" t="n">
        <x:f>$H$7*D39</x:f>
        <x:v>200</x:v>
      </x:c>
      <x:c r="H39" s="2" t="n">
        <x:f>$I$7*D39</x:f>
        <x:v>225</x:v>
      </x:c>
      <x:c r="I39" s="2" t="n">
        <x:f>'Costs'!D5*'Benefits'!D12</x:f>
        <x:v>100</x:v>
      </x:c>
      <x:c r="J39" s="2" t="n">
        <x:f>0</x:f>
        <x:v>0</x:v>
      </x:c>
      <x:c r="K39" s="2" t="n">
        <x:f>SUM(F39:G39)</x:f>
        <x:v>350</x:v>
      </x:c>
      <x:c r="L39" s="2" t="n">
        <x:f>SUM(K39,H39)</x:f>
        <x:v>575</x:v>
      </x:c>
      <x:c r="M39" s="2" t="n">
        <x:f>M38+I39</x:f>
        <x:v>2200</x:v>
      </x:c>
      <x:c r="N39" s="2" t="n">
        <x:f>N38+K39</x:f>
        <x:v>1925</x:v>
      </x:c>
      <x:c r="O39" s="2" t="n">
        <x:f>O38+SUM(I39:J39)</x:f>
        <x:v>2800</x:v>
      </x:c>
      <x:c r="P39" s="2" t="n">
        <x:f>P38+L39</x:f>
        <x:v>3162.5</x:v>
      </x:c>
      <x:c r="Q39" s="2" t="n">
        <x:f>N39-M39</x:f>
        <x:v>-275</x:v>
      </x:c>
      <x:c r="R39" s="2" t="n">
        <x:f>P39-O39</x:f>
        <x:v>362.5</x:v>
      </x:c>
      <x:c r="S39" s="2" t="n">
        <x:f>IF(AND(C39&gt;0,Q39&gt;=0),C39,1000)</x:f>
        <x:v>1000</x:v>
      </x:c>
      <x:c r="T39" s="2" t="n">
        <x:f>IF(AND(C39&gt;0,R39&gt;=0),C39,1000)</x:f>
        <x:v>7</x:v>
      </x:c>
      <x:c r="U39" s="2"/>
      <x:c r="V39" s="2"/>
    </x:row>
    <x:row r="40" ht="24" customHeight="1">
      <x:c r="A40" s="2" t="str">
        <x:v>Rules</x:v>
      </x:c>
      <x:c r="B40" s="2" t="str">
        <x:v>Central</x:v>
      </x:c>
      <x:c r="C40" s="2" t="n">
        <x:v>8</x:v>
      </x:c>
      <x:c r="D40" s="2" t="n">
        <x:f>'Benefits'!J23</x:f>
        <x:v>1</x:v>
      </x:c>
      <x:c r="E40" s="2" t="n">
        <x:f>$C$7*D40</x:f>
        <x:v>25</x:v>
      </x:c>
      <x:c r="F40" s="2" t="n">
        <x:f>$G$7*D40</x:f>
        <x:v>150</x:v>
      </x:c>
      <x:c r="G40" s="2" t="n">
        <x:f>$H$7*D40</x:f>
        <x:v>200</x:v>
      </x:c>
      <x:c r="H40" s="2" t="n">
        <x:f>$I$7*D40</x:f>
        <x:v>225</x:v>
      </x:c>
      <x:c r="I40" s="2" t="n">
        <x:f>'Costs'!D5*'Benefits'!D12</x:f>
        <x:v>100</x:v>
      </x:c>
      <x:c r="J40" s="2" t="n">
        <x:f>0</x:f>
        <x:v>0</x:v>
      </x:c>
      <x:c r="K40" s="2" t="n">
        <x:f>SUM(F40:G40)</x:f>
        <x:v>350</x:v>
      </x:c>
      <x:c r="L40" s="2" t="n">
        <x:f>SUM(K40,H40)</x:f>
        <x:v>575</x:v>
      </x:c>
      <x:c r="M40" s="2" t="n">
        <x:f>M39+I40</x:f>
        <x:v>2300</x:v>
      </x:c>
      <x:c r="N40" s="2" t="n">
        <x:f>N39+K40</x:f>
        <x:v>2275</x:v>
      </x:c>
      <x:c r="O40" s="2" t="n">
        <x:f>O39+SUM(I40:J40)</x:f>
        <x:v>2900</x:v>
      </x:c>
      <x:c r="P40" s="2" t="n">
        <x:f>P39+L40</x:f>
        <x:v>3737.5</x:v>
      </x:c>
      <x:c r="Q40" s="2" t="n">
        <x:f>N40-M40</x:f>
        <x:v>-25</x:v>
      </x:c>
      <x:c r="R40" s="2" t="n">
        <x:f>P40-O40</x:f>
        <x:v>837.5</x:v>
      </x:c>
      <x:c r="S40" s="2" t="n">
        <x:f>IF(AND(C40&gt;0,Q40&gt;=0),C40,1000)</x:f>
        <x:v>1000</x:v>
      </x:c>
      <x:c r="T40" s="2" t="n">
        <x:f>IF(AND(C40&gt;0,R40&gt;=0),C40,1000)</x:f>
        <x:v>8</x:v>
      </x:c>
      <x:c r="U40" s="2"/>
      <x:c r="V40" s="2"/>
    </x:row>
    <x:row r="41" ht="24" customHeight="1">
      <x:c r="A41" s="2" t="str">
        <x:v>Rules</x:v>
      </x:c>
      <x:c r="B41" s="2" t="str">
        <x:v>Central</x:v>
      </x:c>
      <x:c r="C41" s="2" t="n">
        <x:v>9</x:v>
      </x:c>
      <x:c r="D41" s="2" t="n">
        <x:f>'Benefits'!K23</x:f>
        <x:v>1</x:v>
      </x:c>
      <x:c r="E41" s="2" t="n">
        <x:f>$C$7*D41</x:f>
        <x:v>25</x:v>
      </x:c>
      <x:c r="F41" s="2" t="n">
        <x:f>$G$7*D41</x:f>
        <x:v>150</x:v>
      </x:c>
      <x:c r="G41" s="2" t="n">
        <x:f>$H$7*D41</x:f>
        <x:v>200</x:v>
      </x:c>
      <x:c r="H41" s="2" t="n">
        <x:f>$I$7*D41</x:f>
        <x:v>225</x:v>
      </x:c>
      <x:c r="I41" s="2" t="n">
        <x:f>'Costs'!D5*'Benefits'!D12</x:f>
        <x:v>100</x:v>
      </x:c>
      <x:c r="J41" s="2" t="n">
        <x:f>0</x:f>
        <x:v>0</x:v>
      </x:c>
      <x:c r="K41" s="2" t="n">
        <x:f>SUM(F41:G41)</x:f>
        <x:v>350</x:v>
      </x:c>
      <x:c r="L41" s="2" t="n">
        <x:f>SUM(K41,H41)</x:f>
        <x:v>575</x:v>
      </x:c>
      <x:c r="M41" s="2" t="n">
        <x:f>M40+I41</x:f>
        <x:v>2400</x:v>
      </x:c>
      <x:c r="N41" s="2" t="n">
        <x:f>N40+K41</x:f>
        <x:v>2625</x:v>
      </x:c>
      <x:c r="O41" s="2" t="n">
        <x:f>O40+SUM(I41:J41)</x:f>
        <x:v>3000</x:v>
      </x:c>
      <x:c r="P41" s="2" t="n">
        <x:f>P40+L41</x:f>
        <x:v>4312.5</x:v>
      </x:c>
      <x:c r="Q41" s="2" t="n">
        <x:f>N41-M41</x:f>
        <x:v>225</x:v>
      </x:c>
      <x:c r="R41" s="2" t="n">
        <x:f>P41-O41</x:f>
        <x:v>1312.5</x:v>
      </x:c>
      <x:c r="S41" s="2" t="n">
        <x:f>IF(AND(C41&gt;0,Q41&gt;=0),C41,1000)</x:f>
        <x:v>9</x:v>
      </x:c>
      <x:c r="T41" s="2" t="n">
        <x:f>IF(AND(C41&gt;0,R41&gt;=0),C41,1000)</x:f>
        <x:v>9</x:v>
      </x:c>
      <x:c r="U41" s="2"/>
      <x:c r="V41" s="2"/>
    </x:row>
    <x:row r="42" ht="24" customHeight="1">
      <x:c r="A42" s="2" t="str">
        <x:v>Rules</x:v>
      </x:c>
      <x:c r="B42" s="2" t="str">
        <x:v>Central</x:v>
      </x:c>
      <x:c r="C42" s="2" t="n">
        <x:v>10</x:v>
      </x:c>
      <x:c r="D42" s="2" t="n">
        <x:f>'Benefits'!L23</x:f>
        <x:v>1</x:v>
      </x:c>
      <x:c r="E42" s="2" t="n">
        <x:f>$C$7*D42</x:f>
        <x:v>25</x:v>
      </x:c>
      <x:c r="F42" s="2" t="n">
        <x:f>$G$7*D42</x:f>
        <x:v>150</x:v>
      </x:c>
      <x:c r="G42" s="2" t="n">
        <x:f>$H$7*D42</x:f>
        <x:v>200</x:v>
      </x:c>
      <x:c r="H42" s="2" t="n">
        <x:f>$I$7*D42</x:f>
        <x:v>225</x:v>
      </x:c>
      <x:c r="I42" s="2" t="n">
        <x:f>'Costs'!D5*'Benefits'!D12</x:f>
        <x:v>100</x:v>
      </x:c>
      <x:c r="J42" s="2" t="n">
        <x:f>0</x:f>
        <x:v>0</x:v>
      </x:c>
      <x:c r="K42" s="2" t="n">
        <x:f>SUM(F42:G42)</x:f>
        <x:v>350</x:v>
      </x:c>
      <x:c r="L42" s="2" t="n">
        <x:f>SUM(K42,H42)</x:f>
        <x:v>575</x:v>
      </x:c>
      <x:c r="M42" s="2" t="n">
        <x:f>M41+I42</x:f>
        <x:v>2500</x:v>
      </x:c>
      <x:c r="N42" s="2" t="n">
        <x:f>N41+K42</x:f>
        <x:v>2975</x:v>
      </x:c>
      <x:c r="O42" s="2" t="n">
        <x:f>O41+SUM(I42:J42)</x:f>
        <x:v>3100</x:v>
      </x:c>
      <x:c r="P42" s="2" t="n">
        <x:f>P41+L42</x:f>
        <x:v>4887.5</x:v>
      </x:c>
      <x:c r="Q42" s="2" t="n">
        <x:f>N42-M42</x:f>
        <x:v>475</x:v>
      </x:c>
      <x:c r="R42" s="2" t="n">
        <x:f>P42-O42</x:f>
        <x:v>1787.5</x:v>
      </x:c>
      <x:c r="S42" s="2" t="n">
        <x:f>IF(AND(C42&gt;0,Q42&gt;=0),C42,1000)</x:f>
        <x:v>10</x:v>
      </x:c>
      <x:c r="T42" s="2" t="n">
        <x:f>IF(AND(C42&gt;0,R42&gt;=0),C42,1000)</x:f>
        <x:v>10</x:v>
      </x:c>
      <x:c r="U42" s="2"/>
      <x:c r="V42" s="2"/>
    </x:row>
    <x:row r="43" ht="24" customHeight="1">
      <x:c r="A43" s="2" t="str">
        <x:v>Rules</x:v>
      </x:c>
      <x:c r="B43" s="2" t="str">
        <x:v>Central</x:v>
      </x:c>
      <x:c r="C43" s="2" t="n">
        <x:v>11</x:v>
      </x:c>
      <x:c r="D43" s="2" t="n">
        <x:f>'Benefits'!M23</x:f>
        <x:v>1</x:v>
      </x:c>
      <x:c r="E43" s="2" t="n">
        <x:f>$C$7*D43</x:f>
        <x:v>25</x:v>
      </x:c>
      <x:c r="F43" s="2" t="n">
        <x:f>$G$7*D43</x:f>
        <x:v>150</x:v>
      </x:c>
      <x:c r="G43" s="2" t="n">
        <x:f>$H$7*D43</x:f>
        <x:v>200</x:v>
      </x:c>
      <x:c r="H43" s="2" t="n">
        <x:f>$I$7*D43</x:f>
        <x:v>225</x:v>
      </x:c>
      <x:c r="I43" s="2" t="n">
        <x:f>'Costs'!D5*'Benefits'!D12</x:f>
        <x:v>100</x:v>
      </x:c>
      <x:c r="J43" s="2" t="n">
        <x:f>0</x:f>
        <x:v>0</x:v>
      </x:c>
      <x:c r="K43" s="2" t="n">
        <x:f>SUM(F43:G43)</x:f>
        <x:v>350</x:v>
      </x:c>
      <x:c r="L43" s="2" t="n">
        <x:f>SUM(K43,H43)</x:f>
        <x:v>575</x:v>
      </x:c>
      <x:c r="M43" s="2" t="n">
        <x:f>M42+I43</x:f>
        <x:v>2600</x:v>
      </x:c>
      <x:c r="N43" s="2" t="n">
        <x:f>N42+K43</x:f>
        <x:v>3325</x:v>
      </x:c>
      <x:c r="O43" s="2" t="n">
        <x:f>O42+SUM(I43:J43)</x:f>
        <x:v>3200</x:v>
      </x:c>
      <x:c r="P43" s="2" t="n">
        <x:f>P42+L43</x:f>
        <x:v>5462.5</x:v>
      </x:c>
      <x:c r="Q43" s="2" t="n">
        <x:f>N43-M43</x:f>
        <x:v>725</x:v>
      </x:c>
      <x:c r="R43" s="2" t="n">
        <x:f>P43-O43</x:f>
        <x:v>2262.5</x:v>
      </x:c>
      <x:c r="S43" s="2" t="n">
        <x:f>IF(AND(C43&gt;0,Q43&gt;=0),C43,1000)</x:f>
        <x:v>11</x:v>
      </x:c>
      <x:c r="T43" s="2" t="n">
        <x:f>IF(AND(C43&gt;0,R43&gt;=0),C43,1000)</x:f>
        <x:v>11</x:v>
      </x:c>
      <x:c r="U43" s="2"/>
      <x:c r="V43" s="2"/>
    </x:row>
    <x:row r="44" ht="24" customHeight="1">
      <x:c r="A44" s="2" t="str">
        <x:v>Rules</x:v>
      </x:c>
      <x:c r="B44" s="2" t="str">
        <x:v>Central</x:v>
      </x:c>
      <x:c r="C44" s="2" t="n">
        <x:v>12</x:v>
      </x:c>
      <x:c r="D44" s="2" t="n">
        <x:f>'Benefits'!N23</x:f>
        <x:v>1</x:v>
      </x:c>
      <x:c r="E44" s="2" t="n">
        <x:f>$C$7*D44</x:f>
        <x:v>25</x:v>
      </x:c>
      <x:c r="F44" s="2" t="n">
        <x:f>$G$7*D44</x:f>
        <x:v>150</x:v>
      </x:c>
      <x:c r="G44" s="2" t="n">
        <x:f>$H$7*D44</x:f>
        <x:v>200</x:v>
      </x:c>
      <x:c r="H44" s="2" t="n">
        <x:f>$I$7*D44</x:f>
        <x:v>225</x:v>
      </x:c>
      <x:c r="I44" s="2" t="n">
        <x:f>'Costs'!D5*'Benefits'!D12</x:f>
        <x:v>100</x:v>
      </x:c>
      <x:c r="J44" s="2" t="n">
        <x:f>0</x:f>
        <x:v>0</x:v>
      </x:c>
      <x:c r="K44" s="2" t="n">
        <x:f>SUM(F44:G44)</x:f>
        <x:v>350</x:v>
      </x:c>
      <x:c r="L44" s="2" t="n">
        <x:f>SUM(K44,H44)</x:f>
        <x:v>575</x:v>
      </x:c>
      <x:c r="M44" s="2" t="n">
        <x:f>M43+I44</x:f>
        <x:v>2700</x:v>
      </x:c>
      <x:c r="N44" s="2" t="n">
        <x:f>N43+K44</x:f>
        <x:v>3675</x:v>
      </x:c>
      <x:c r="O44" s="2" t="n">
        <x:f>O43+SUM(I44:J44)</x:f>
        <x:v>3300</x:v>
      </x:c>
      <x:c r="P44" s="2" t="n">
        <x:f>P43+L44</x:f>
        <x:v>6037.5</x:v>
      </x:c>
      <x:c r="Q44" s="2" t="n">
        <x:f>N44-M44</x:f>
        <x:v>975</x:v>
      </x:c>
      <x:c r="R44" s="2" t="n">
        <x:f>P44-O44</x:f>
        <x:v>2737.5</x:v>
      </x:c>
      <x:c r="S44" s="2" t="n">
        <x:f>IF(AND(C44&gt;0,Q44&gt;=0),C44,1000)</x:f>
        <x:v>12</x:v>
      </x:c>
      <x:c r="T44" s="2" t="n">
        <x:f>IF(AND(C44&gt;0,R44&gt;=0),C44,1000)</x:f>
        <x:v>12</x:v>
      </x:c>
      <x:c r="U44" s="2"/>
      <x:c r="V44" s="2"/>
    </x:row>
    <x:row r="45" ht="24" customHeight="1">
      <x:c r="A45" s="2" t="str">
        <x:v>Option</x:v>
      </x:c>
      <x:c r="B45" s="2" t="str">
        <x:v>Scenario</x:v>
      </x:c>
      <x:c r="C45" s="2" t="str">
        <x:v>Month</x:v>
      </x:c>
      <x:c r="D45" s="2" t="str">
        <x:v>Ramp</x:v>
      </x:c>
      <x:c r="E45" s="2" t="str">
        <x:v>Net hours</x:v>
      </x:c>
      <x:c r="F45" s="2" t="str">
        <x:v>Avoided cash GBP</x:v>
      </x:c>
      <x:c r="G45" s="2" t="str">
        <x:v>Contribution GBP</x:v>
      </x:c>
      <x:c r="H45" s="2" t="str">
        <x:v>Capacity GBP</x:v>
      </x:c>
      <x:c r="I45" s="2" t="str">
        <x:v>Cash cost GBP</x:v>
      </x:c>
      <x:c r="J45" s="2" t="str">
        <x:v>Internal setup GBP</x:v>
      </x:c>
      <x:c r="K45" s="2" t="str">
        <x:v>Cash benefit GBP</x:v>
      </x:c>
      <x:c r="L45" s="2" t="str">
        <x:v>Economic benefit GBP</x:v>
      </x:c>
      <x:c r="M45" s="2" t="str">
        <x:v>Cum cash costs GBP</x:v>
      </x:c>
      <x:c r="N45" s="2" t="str">
        <x:v>Cum cash benefits GBP</x:v>
      </x:c>
      <x:c r="O45" s="2" t="str">
        <x:v>Cum economic costs GBP</x:v>
      </x:c>
      <x:c r="P45" s="2" t="str">
        <x:v>Cum economic benefits GBP</x:v>
      </x:c>
      <x:c r="Q45" s="2" t="str">
        <x:v>Cash net GBP</x:v>
      </x:c>
      <x:c r="R45" s="2" t="str">
        <x:v>Economic net GBP</x:v>
      </x:c>
      <x:c r="S45" s="2" t="str">
        <x:v>Cash crossing</x:v>
      </x:c>
      <x:c r="T45" s="2" t="str">
        <x:v>Economic crossing</x:v>
      </x:c>
      <x:c r="U45" s="2"/>
      <x:c r="V45" s="2"/>
    </x:row>
    <x:row r="46" ht="24" customHeight="1">
      <x:c r="A46" s="2" t="str">
        <x:v>Rules</x:v>
      </x:c>
      <x:c r="B46" s="2" t="str">
        <x:v>Optimistic</x:v>
      </x:c>
      <x:c r="C46" s="2" t="n">
        <x:v>0</x:v>
      </x:c>
      <x:c r="D46" s="2" t="n">
        <x:f>'Benefits'!B23</x:f>
        <x:v>0</x:v>
      </x:c>
      <x:c r="E46" s="2" t="n">
        <x:f>$C$8*D46</x:f>
        <x:v>0</x:v>
      </x:c>
      <x:c r="F46" s="2" t="n">
        <x:f>$G$8*D46</x:f>
        <x:v>0</x:v>
      </x:c>
      <x:c r="G46" s="2" t="n">
        <x:f>$H$8*D46</x:f>
        <x:v>0</x:v>
      </x:c>
      <x:c r="H46" s="2" t="n">
        <x:f>$I$8*D46</x:f>
        <x:v>0</x:v>
      </x:c>
      <x:c r="I46" s="2" t="n">
        <x:f>'Costs'!B5*'Benefits'!D13</x:f>
        <x:v>1350</x:v>
      </x:c>
      <x:c r="J46" s="2" t="n">
        <x:f>'Costs'!C5*'Baseline'!B7</x:f>
        <x:v>600</x:v>
      </x:c>
      <x:c r="K46" s="2" t="n">
        <x:f>SUM(F46:G46)</x:f>
        <x:v>0</x:v>
      </x:c>
      <x:c r="L46" s="2" t="n">
        <x:f>SUM(K46,H46)</x:f>
        <x:v>0</x:v>
      </x:c>
      <x:c r="M46" s="2" t="n">
        <x:f>I46</x:f>
        <x:v>1350</x:v>
      </x:c>
      <x:c r="N46" s="2" t="n">
        <x:f>K46</x:f>
        <x:v>0</x:v>
      </x:c>
      <x:c r="O46" s="2" t="n">
        <x:f>SUM(I46:J46)</x:f>
        <x:v>1950</x:v>
      </x:c>
      <x:c r="P46" s="2" t="n">
        <x:f>L46</x:f>
        <x:v>0</x:v>
      </x:c>
      <x:c r="Q46" s="2" t="n">
        <x:f>N46-M46</x:f>
        <x:v>-1350</x:v>
      </x:c>
      <x:c r="R46" s="2" t="n">
        <x:f>P46-O46</x:f>
        <x:v>-1950</x:v>
      </x:c>
      <x:c r="S46" s="2" t="n">
        <x:f>IF(AND(C46&gt;0,Q46&gt;=0),C46,1000)</x:f>
        <x:v>1000</x:v>
      </x:c>
      <x:c r="T46" s="2" t="n">
        <x:f>IF(AND(C46&gt;0,R46&gt;=0),C46,1000)</x:f>
        <x:v>1000</x:v>
      </x:c>
      <x:c r="U46" s="2"/>
      <x:c r="V46" s="2"/>
    </x:row>
    <x:row r="47" ht="24" customHeight="1">
      <x:c r="A47" s="2" t="str">
        <x:v>Rules</x:v>
      </x:c>
      <x:c r="B47" s="2" t="str">
        <x:v>Optimistic</x:v>
      </x:c>
      <x:c r="C47" s="2" t="n">
        <x:v>1</x:v>
      </x:c>
      <x:c r="D47" s="2" t="n">
        <x:f>'Benefits'!C23</x:f>
        <x:v>0.25</x:v>
      </x:c>
      <x:c r="E47" s="2" t="n">
        <x:f>$C$8*D47</x:f>
        <x:v>9.1</x:v>
      </x:c>
      <x:c r="F47" s="2" t="n">
        <x:f>$G$8*D47</x:f>
        <x:v>75</x:v>
      </x:c>
      <x:c r="G47" s="2" t="n">
        <x:f>$H$8*D47</x:f>
        <x:v>150</x:v>
      </x:c>
      <x:c r="H47" s="2" t="n">
        <x:f>$I$8*D47</x:f>
        <x:v>64.12499999999999</x:v>
      </x:c>
      <x:c r="I47" s="2" t="n">
        <x:f>'Costs'!D5*'Benefits'!D13</x:f>
        <x:v>90</x:v>
      </x:c>
      <x:c r="J47" s="2" t="n">
        <x:f>0</x:f>
        <x:v>0</x:v>
      </x:c>
      <x:c r="K47" s="2" t="n">
        <x:f>SUM(F47:G47)</x:f>
        <x:v>225</x:v>
      </x:c>
      <x:c r="L47" s="2" t="n">
        <x:f>SUM(K47,H47)</x:f>
        <x:v>289.125</x:v>
      </x:c>
      <x:c r="M47" s="2" t="n">
        <x:f>M46+I47</x:f>
        <x:v>1440</x:v>
      </x:c>
      <x:c r="N47" s="2" t="n">
        <x:f>N46+K47</x:f>
        <x:v>225</x:v>
      </x:c>
      <x:c r="O47" s="2" t="n">
        <x:f>O46+SUM(I47:J47)</x:f>
        <x:v>2040</x:v>
      </x:c>
      <x:c r="P47" s="2" t="n">
        <x:f>P46+L47</x:f>
        <x:v>289.125</x:v>
      </x:c>
      <x:c r="Q47" s="2" t="n">
        <x:f>N47-M47</x:f>
        <x:v>-1215</x:v>
      </x:c>
      <x:c r="R47" s="2" t="n">
        <x:f>P47-O47</x:f>
        <x:v>-1750.875</x:v>
      </x:c>
      <x:c r="S47" s="2" t="n">
        <x:f>IF(AND(C47&gt;0,Q47&gt;=0),C47,1000)</x:f>
        <x:v>1000</x:v>
      </x:c>
      <x:c r="T47" s="2" t="n">
        <x:f>IF(AND(C47&gt;0,R47&gt;=0),C47,1000)</x:f>
        <x:v>1000</x:v>
      </x:c>
      <x:c r="U47" s="2"/>
      <x:c r="V47" s="2"/>
    </x:row>
    <x:row r="48" ht="24" customHeight="1">
      <x:c r="A48" s="2" t="str">
        <x:v>Rules</x:v>
      </x:c>
      <x:c r="B48" s="2" t="str">
        <x:v>Optimistic</x:v>
      </x:c>
      <x:c r="C48" s="2" t="n">
        <x:v>2</x:v>
      </x:c>
      <x:c r="D48" s="2" t="n">
        <x:f>'Benefits'!D23</x:f>
        <x:v>0.5</x:v>
      </x:c>
      <x:c r="E48" s="2" t="n">
        <x:f>$C$8*D48</x:f>
        <x:v>18.2</x:v>
      </x:c>
      <x:c r="F48" s="2" t="n">
        <x:f>$G$8*D48</x:f>
        <x:v>150</x:v>
      </x:c>
      <x:c r="G48" s="2" t="n">
        <x:f>$H$8*D48</x:f>
        <x:v>300</x:v>
      </x:c>
      <x:c r="H48" s="2" t="n">
        <x:f>$I$8*D48</x:f>
        <x:v>128.24999999999997</x:v>
      </x:c>
      <x:c r="I48" s="2" t="n">
        <x:f>'Costs'!D5*'Benefits'!D13</x:f>
        <x:v>90</x:v>
      </x:c>
      <x:c r="J48" s="2" t="n">
        <x:f>0</x:f>
        <x:v>0</x:v>
      </x:c>
      <x:c r="K48" s="2" t="n">
        <x:f>SUM(F48:G48)</x:f>
        <x:v>450</x:v>
      </x:c>
      <x:c r="L48" s="2" t="n">
        <x:f>SUM(K48,H48)</x:f>
        <x:v>578.25</x:v>
      </x:c>
      <x:c r="M48" s="2" t="n">
        <x:f>M47+I48</x:f>
        <x:v>1530</x:v>
      </x:c>
      <x:c r="N48" s="2" t="n">
        <x:f>N47+K48</x:f>
        <x:v>675</x:v>
      </x:c>
      <x:c r="O48" s="2" t="n">
        <x:f>O47+SUM(I48:J48)</x:f>
        <x:v>2130</x:v>
      </x:c>
      <x:c r="P48" s="2" t="n">
        <x:f>P47+L48</x:f>
        <x:v>867.375</x:v>
      </x:c>
      <x:c r="Q48" s="2" t="n">
        <x:f>N48-M48</x:f>
        <x:v>-855</x:v>
      </x:c>
      <x:c r="R48" s="2" t="n">
        <x:f>P48-O48</x:f>
        <x:v>-1262.625</x:v>
      </x:c>
      <x:c r="S48" s="2" t="n">
        <x:f>IF(AND(C48&gt;0,Q48&gt;=0),C48,1000)</x:f>
        <x:v>1000</x:v>
      </x:c>
      <x:c r="T48" s="2" t="n">
        <x:f>IF(AND(C48&gt;0,R48&gt;=0),C48,1000)</x:f>
        <x:v>1000</x:v>
      </x:c>
      <x:c r="U48" s="2"/>
      <x:c r="V48" s="2"/>
    </x:row>
    <x:row r="49" ht="24" customHeight="1">
      <x:c r="A49" s="2" t="str">
        <x:v>Rules</x:v>
      </x:c>
      <x:c r="B49" s="2" t="str">
        <x:v>Optimistic</x:v>
      </x:c>
      <x:c r="C49" s="2" t="n">
        <x:v>3</x:v>
      </x:c>
      <x:c r="D49" s="2" t="n">
        <x:f>'Benefits'!E23</x:f>
        <x:v>0.75</x:v>
      </x:c>
      <x:c r="E49" s="2" t="n">
        <x:f>$C$8*D49</x:f>
        <x:v>27.299999999999997</x:v>
      </x:c>
      <x:c r="F49" s="2" t="n">
        <x:f>$G$8*D49</x:f>
        <x:v>225</x:v>
      </x:c>
      <x:c r="G49" s="2" t="n">
        <x:f>$H$8*D49</x:f>
        <x:v>450</x:v>
      </x:c>
      <x:c r="H49" s="2" t="n">
        <x:f>$I$8*D49</x:f>
        <x:v>192.37499999999994</x:v>
      </x:c>
      <x:c r="I49" s="2" t="n">
        <x:f>'Costs'!D5*'Benefits'!D13</x:f>
        <x:v>90</x:v>
      </x:c>
      <x:c r="J49" s="2" t="n">
        <x:f>0</x:f>
        <x:v>0</x:v>
      </x:c>
      <x:c r="K49" s="2" t="n">
        <x:f>SUM(F49:G49)</x:f>
        <x:v>675</x:v>
      </x:c>
      <x:c r="L49" s="2" t="n">
        <x:f>SUM(K49,H49)</x:f>
        <x:v>867.375</x:v>
      </x:c>
      <x:c r="M49" s="2" t="n">
        <x:f>M48+I49</x:f>
        <x:v>1620</x:v>
      </x:c>
      <x:c r="N49" s="2" t="n">
        <x:f>N48+K49</x:f>
        <x:v>1350</x:v>
      </x:c>
      <x:c r="O49" s="2" t="n">
        <x:f>O48+SUM(I49:J49)</x:f>
        <x:v>2220</x:v>
      </x:c>
      <x:c r="P49" s="2" t="n">
        <x:f>P48+L49</x:f>
        <x:v>1734.75</x:v>
      </x:c>
      <x:c r="Q49" s="2" t="n">
        <x:f>N49-M49</x:f>
        <x:v>-270</x:v>
      </x:c>
      <x:c r="R49" s="2" t="n">
        <x:f>P49-O49</x:f>
        <x:v>-485.25</x:v>
      </x:c>
      <x:c r="S49" s="2" t="n">
        <x:f>IF(AND(C49&gt;0,Q49&gt;=0),C49,1000)</x:f>
        <x:v>1000</x:v>
      </x:c>
      <x:c r="T49" s="2" t="n">
        <x:f>IF(AND(C49&gt;0,R49&gt;=0),C49,1000)</x:f>
        <x:v>1000</x:v>
      </x:c>
      <x:c r="U49" s="2"/>
      <x:c r="V49" s="2"/>
    </x:row>
    <x:row r="50" ht="24" customHeight="1">
      <x:c r="A50" s="2" t="str">
        <x:v>Rules</x:v>
      </x:c>
      <x:c r="B50" s="2" t="str">
        <x:v>Optimistic</x:v>
      </x:c>
      <x:c r="C50" s="2" t="n">
        <x:v>4</x:v>
      </x:c>
      <x:c r="D50" s="2" t="n">
        <x:f>'Benefits'!F23</x:f>
        <x:v>1</x:v>
      </x:c>
      <x:c r="E50" s="2" t="n">
        <x:f>$C$8*D50</x:f>
        <x:v>36.4</x:v>
      </x:c>
      <x:c r="F50" s="2" t="n">
        <x:f>$G$8*D50</x:f>
        <x:v>300</x:v>
      </x:c>
      <x:c r="G50" s="2" t="n">
        <x:f>$H$8*D50</x:f>
        <x:v>600</x:v>
      </x:c>
      <x:c r="H50" s="2" t="n">
        <x:f>$I$8*D50</x:f>
        <x:v>256.49999999999994</x:v>
      </x:c>
      <x:c r="I50" s="2" t="n">
        <x:f>'Costs'!D5*'Benefits'!D13</x:f>
        <x:v>90</x:v>
      </x:c>
      <x:c r="J50" s="2" t="n">
        <x:f>0</x:f>
        <x:v>0</x:v>
      </x:c>
      <x:c r="K50" s="2" t="n">
        <x:f>SUM(F50:G50)</x:f>
        <x:v>900</x:v>
      </x:c>
      <x:c r="L50" s="2" t="n">
        <x:f>SUM(K50,H50)</x:f>
        <x:v>1156.5</x:v>
      </x:c>
      <x:c r="M50" s="2" t="n">
        <x:f>M49+I50</x:f>
        <x:v>1710</x:v>
      </x:c>
      <x:c r="N50" s="2" t="n">
        <x:f>N49+K50</x:f>
        <x:v>2250</x:v>
      </x:c>
      <x:c r="O50" s="2" t="n">
        <x:f>O49+SUM(I50:J50)</x:f>
        <x:v>2310</x:v>
      </x:c>
      <x:c r="P50" s="2" t="n">
        <x:f>P49+L50</x:f>
        <x:v>2891.25</x:v>
      </x:c>
      <x:c r="Q50" s="2" t="n">
        <x:f>N50-M50</x:f>
        <x:v>540</x:v>
      </x:c>
      <x:c r="R50" s="2" t="n">
        <x:f>P50-O50</x:f>
        <x:v>581.25</x:v>
      </x:c>
      <x:c r="S50" s="2" t="n">
        <x:f>IF(AND(C50&gt;0,Q50&gt;=0),C50,1000)</x:f>
        <x:v>4</x:v>
      </x:c>
      <x:c r="T50" s="2" t="n">
        <x:f>IF(AND(C50&gt;0,R50&gt;=0),C50,1000)</x:f>
        <x:v>4</x:v>
      </x:c>
      <x:c r="U50" s="2"/>
      <x:c r="V50" s="2"/>
    </x:row>
    <x:row r="51" ht="24" customHeight="1">
      <x:c r="A51" s="2" t="str">
        <x:v>Rules</x:v>
      </x:c>
      <x:c r="B51" s="2" t="str">
        <x:v>Optimistic</x:v>
      </x:c>
      <x:c r="C51" s="2" t="n">
        <x:v>5</x:v>
      </x:c>
      <x:c r="D51" s="2" t="n">
        <x:f>'Benefits'!G23</x:f>
        <x:v>1</x:v>
      </x:c>
      <x:c r="E51" s="2" t="n">
        <x:f>$C$8*D51</x:f>
        <x:v>36.4</x:v>
      </x:c>
      <x:c r="F51" s="2" t="n">
        <x:f>$G$8*D51</x:f>
        <x:v>300</x:v>
      </x:c>
      <x:c r="G51" s="2" t="n">
        <x:f>$H$8*D51</x:f>
        <x:v>600</x:v>
      </x:c>
      <x:c r="H51" s="2" t="n">
        <x:f>$I$8*D51</x:f>
        <x:v>256.49999999999994</x:v>
      </x:c>
      <x:c r="I51" s="2" t="n">
        <x:f>'Costs'!D5*'Benefits'!D13</x:f>
        <x:v>90</x:v>
      </x:c>
      <x:c r="J51" s="2" t="n">
        <x:f>0</x:f>
        <x:v>0</x:v>
      </x:c>
      <x:c r="K51" s="2" t="n">
        <x:f>SUM(F51:G51)</x:f>
        <x:v>900</x:v>
      </x:c>
      <x:c r="L51" s="2" t="n">
        <x:f>SUM(K51,H51)</x:f>
        <x:v>1156.5</x:v>
      </x:c>
      <x:c r="M51" s="2" t="n">
        <x:f>M50+I51</x:f>
        <x:v>1800</x:v>
      </x:c>
      <x:c r="N51" s="2" t="n">
        <x:f>N50+K51</x:f>
        <x:v>3150</x:v>
      </x:c>
      <x:c r="O51" s="2" t="n">
        <x:f>O50+SUM(I51:J51)</x:f>
        <x:v>2400</x:v>
      </x:c>
      <x:c r="P51" s="2" t="n">
        <x:f>P50+L51</x:f>
        <x:v>4047.75</x:v>
      </x:c>
      <x:c r="Q51" s="2" t="n">
        <x:f>N51-M51</x:f>
        <x:v>1350</x:v>
      </x:c>
      <x:c r="R51" s="2" t="n">
        <x:f>P51-O51</x:f>
        <x:v>1647.75</x:v>
      </x:c>
      <x:c r="S51" s="2" t="n">
        <x:f>IF(AND(C51&gt;0,Q51&gt;=0),C51,1000)</x:f>
        <x:v>5</x:v>
      </x:c>
      <x:c r="T51" s="2" t="n">
        <x:f>IF(AND(C51&gt;0,R51&gt;=0),C51,1000)</x:f>
        <x:v>5</x:v>
      </x:c>
      <x:c r="U51" s="2"/>
      <x:c r="V51" s="2"/>
    </x:row>
    <x:row r="52" ht="24" customHeight="1">
      <x:c r="A52" s="2" t="str">
        <x:v>Rules</x:v>
      </x:c>
      <x:c r="B52" s="2" t="str">
        <x:v>Optimistic</x:v>
      </x:c>
      <x:c r="C52" s="2" t="n">
        <x:v>6</x:v>
      </x:c>
      <x:c r="D52" s="2" t="n">
        <x:f>'Benefits'!H23</x:f>
        <x:v>1</x:v>
      </x:c>
      <x:c r="E52" s="2" t="n">
        <x:f>$C$8*D52</x:f>
        <x:v>36.4</x:v>
      </x:c>
      <x:c r="F52" s="2" t="n">
        <x:f>$G$8*D52</x:f>
        <x:v>300</x:v>
      </x:c>
      <x:c r="G52" s="2" t="n">
        <x:f>$H$8*D52</x:f>
        <x:v>600</x:v>
      </x:c>
      <x:c r="H52" s="2" t="n">
        <x:f>$I$8*D52</x:f>
        <x:v>256.49999999999994</x:v>
      </x:c>
      <x:c r="I52" s="2" t="n">
        <x:f>'Costs'!D5*'Benefits'!D13</x:f>
        <x:v>90</x:v>
      </x:c>
      <x:c r="J52" s="2" t="n">
        <x:f>0</x:f>
        <x:v>0</x:v>
      </x:c>
      <x:c r="K52" s="2" t="n">
        <x:f>SUM(F52:G52)</x:f>
        <x:v>900</x:v>
      </x:c>
      <x:c r="L52" s="2" t="n">
        <x:f>SUM(K52,H52)</x:f>
        <x:v>1156.5</x:v>
      </x:c>
      <x:c r="M52" s="2" t="n">
        <x:f>M51+I52</x:f>
        <x:v>1890</x:v>
      </x:c>
      <x:c r="N52" s="2" t="n">
        <x:f>N51+K52</x:f>
        <x:v>4050</x:v>
      </x:c>
      <x:c r="O52" s="2" t="n">
        <x:f>O51+SUM(I52:J52)</x:f>
        <x:v>2490</x:v>
      </x:c>
      <x:c r="P52" s="2" t="n">
        <x:f>P51+L52</x:f>
        <x:v>5204.25</x:v>
      </x:c>
      <x:c r="Q52" s="2" t="n">
        <x:f>N52-M52</x:f>
        <x:v>2160</x:v>
      </x:c>
      <x:c r="R52" s="2" t="n">
        <x:f>P52-O52</x:f>
        <x:v>2714.25</x:v>
      </x:c>
      <x:c r="S52" s="2" t="n">
        <x:f>IF(AND(C52&gt;0,Q52&gt;=0),C52,1000)</x:f>
        <x:v>6</x:v>
      </x:c>
      <x:c r="T52" s="2" t="n">
        <x:f>IF(AND(C52&gt;0,R52&gt;=0),C52,1000)</x:f>
        <x:v>6</x:v>
      </x:c>
      <x:c r="U52" s="2"/>
      <x:c r="V52" s="2"/>
    </x:row>
    <x:row r="53" ht="24" customHeight="1">
      <x:c r="A53" s="2" t="str">
        <x:v>Rules</x:v>
      </x:c>
      <x:c r="B53" s="2" t="str">
        <x:v>Optimistic</x:v>
      </x:c>
      <x:c r="C53" s="2" t="n">
        <x:v>7</x:v>
      </x:c>
      <x:c r="D53" s="2" t="n">
        <x:f>'Benefits'!I23</x:f>
        <x:v>1</x:v>
      </x:c>
      <x:c r="E53" s="2" t="n">
        <x:f>$C$8*D53</x:f>
        <x:v>36.4</x:v>
      </x:c>
      <x:c r="F53" s="2" t="n">
        <x:f>$G$8*D53</x:f>
        <x:v>300</x:v>
      </x:c>
      <x:c r="G53" s="2" t="n">
        <x:f>$H$8*D53</x:f>
        <x:v>600</x:v>
      </x:c>
      <x:c r="H53" s="2" t="n">
        <x:f>$I$8*D53</x:f>
        <x:v>256.49999999999994</x:v>
      </x:c>
      <x:c r="I53" s="2" t="n">
        <x:f>'Costs'!D5*'Benefits'!D13</x:f>
        <x:v>90</x:v>
      </x:c>
      <x:c r="J53" s="2" t="n">
        <x:f>0</x:f>
        <x:v>0</x:v>
      </x:c>
      <x:c r="K53" s="2" t="n">
        <x:f>SUM(F53:G53)</x:f>
        <x:v>900</x:v>
      </x:c>
      <x:c r="L53" s="2" t="n">
        <x:f>SUM(K53,H53)</x:f>
        <x:v>1156.5</x:v>
      </x:c>
      <x:c r="M53" s="2" t="n">
        <x:f>M52+I53</x:f>
        <x:v>1980</x:v>
      </x:c>
      <x:c r="N53" s="2" t="n">
        <x:f>N52+K53</x:f>
        <x:v>4950</x:v>
      </x:c>
      <x:c r="O53" s="2" t="n">
        <x:f>O52+SUM(I53:J53)</x:f>
        <x:v>2580</x:v>
      </x:c>
      <x:c r="P53" s="2" t="n">
        <x:f>P52+L53</x:f>
        <x:v>6360.75</x:v>
      </x:c>
      <x:c r="Q53" s="2" t="n">
        <x:f>N53-M53</x:f>
        <x:v>2970</x:v>
      </x:c>
      <x:c r="R53" s="2" t="n">
        <x:f>P53-O53</x:f>
        <x:v>3780.75</x:v>
      </x:c>
      <x:c r="S53" s="2" t="n">
        <x:f>IF(AND(C53&gt;0,Q53&gt;=0),C53,1000)</x:f>
        <x:v>7</x:v>
      </x:c>
      <x:c r="T53" s="2" t="n">
        <x:f>IF(AND(C53&gt;0,R53&gt;=0),C53,1000)</x:f>
        <x:v>7</x:v>
      </x:c>
      <x:c r="U53" s="2"/>
      <x:c r="V53" s="2"/>
    </x:row>
    <x:row r="54" ht="24" customHeight="1">
      <x:c r="A54" s="2" t="str">
        <x:v>Rules</x:v>
      </x:c>
      <x:c r="B54" s="2" t="str">
        <x:v>Optimistic</x:v>
      </x:c>
      <x:c r="C54" s="2" t="n">
        <x:v>8</x:v>
      </x:c>
      <x:c r="D54" s="2" t="n">
        <x:f>'Benefits'!J23</x:f>
        <x:v>1</x:v>
      </x:c>
      <x:c r="E54" s="2" t="n">
        <x:f>$C$8*D54</x:f>
        <x:v>36.4</x:v>
      </x:c>
      <x:c r="F54" s="2" t="n">
        <x:f>$G$8*D54</x:f>
        <x:v>300</x:v>
      </x:c>
      <x:c r="G54" s="2" t="n">
        <x:f>$H$8*D54</x:f>
        <x:v>600</x:v>
      </x:c>
      <x:c r="H54" s="2" t="n">
        <x:f>$I$8*D54</x:f>
        <x:v>256.49999999999994</x:v>
      </x:c>
      <x:c r="I54" s="2" t="n">
        <x:f>'Costs'!D5*'Benefits'!D13</x:f>
        <x:v>90</x:v>
      </x:c>
      <x:c r="J54" s="2" t="n">
        <x:f>0</x:f>
        <x:v>0</x:v>
      </x:c>
      <x:c r="K54" s="2" t="n">
        <x:f>SUM(F54:G54)</x:f>
        <x:v>900</x:v>
      </x:c>
      <x:c r="L54" s="2" t="n">
        <x:f>SUM(K54,H54)</x:f>
        <x:v>1156.5</x:v>
      </x:c>
      <x:c r="M54" s="2" t="n">
        <x:f>M53+I54</x:f>
        <x:v>2070</x:v>
      </x:c>
      <x:c r="N54" s="2" t="n">
        <x:f>N53+K54</x:f>
        <x:v>5850</x:v>
      </x:c>
      <x:c r="O54" s="2" t="n">
        <x:f>O53+SUM(I54:J54)</x:f>
        <x:v>2670</x:v>
      </x:c>
      <x:c r="P54" s="2" t="n">
        <x:f>P53+L54</x:f>
        <x:v>7517.25</x:v>
      </x:c>
      <x:c r="Q54" s="2" t="n">
        <x:f>N54-M54</x:f>
        <x:v>3780</x:v>
      </x:c>
      <x:c r="R54" s="2" t="n">
        <x:f>P54-O54</x:f>
        <x:v>4847.25</x:v>
      </x:c>
      <x:c r="S54" s="2" t="n">
        <x:f>IF(AND(C54&gt;0,Q54&gt;=0),C54,1000)</x:f>
        <x:v>8</x:v>
      </x:c>
      <x:c r="T54" s="2" t="n">
        <x:f>IF(AND(C54&gt;0,R54&gt;=0),C54,1000)</x:f>
        <x:v>8</x:v>
      </x:c>
      <x:c r="U54" s="2"/>
      <x:c r="V54" s="2"/>
    </x:row>
    <x:row r="55" ht="24" customHeight="1">
      <x:c r="A55" s="2" t="str">
        <x:v>Rules</x:v>
      </x:c>
      <x:c r="B55" s="2" t="str">
        <x:v>Optimistic</x:v>
      </x:c>
      <x:c r="C55" s="2" t="n">
        <x:v>9</x:v>
      </x:c>
      <x:c r="D55" s="2" t="n">
        <x:f>'Benefits'!K23</x:f>
        <x:v>1</x:v>
      </x:c>
      <x:c r="E55" s="2" t="n">
        <x:f>$C$8*D55</x:f>
        <x:v>36.4</x:v>
      </x:c>
      <x:c r="F55" s="2" t="n">
        <x:f>$G$8*D55</x:f>
        <x:v>300</x:v>
      </x:c>
      <x:c r="G55" s="2" t="n">
        <x:f>$H$8*D55</x:f>
        <x:v>600</x:v>
      </x:c>
      <x:c r="H55" s="2" t="n">
        <x:f>$I$8*D55</x:f>
        <x:v>256.49999999999994</x:v>
      </x:c>
      <x:c r="I55" s="2" t="n">
        <x:f>'Costs'!D5*'Benefits'!D13</x:f>
        <x:v>90</x:v>
      </x:c>
      <x:c r="J55" s="2" t="n">
        <x:f>0</x:f>
        <x:v>0</x:v>
      </x:c>
      <x:c r="K55" s="2" t="n">
        <x:f>SUM(F55:G55)</x:f>
        <x:v>900</x:v>
      </x:c>
      <x:c r="L55" s="2" t="n">
        <x:f>SUM(K55,H55)</x:f>
        <x:v>1156.5</x:v>
      </x:c>
      <x:c r="M55" s="2" t="n">
        <x:f>M54+I55</x:f>
        <x:v>2160</x:v>
      </x:c>
      <x:c r="N55" s="2" t="n">
        <x:f>N54+K55</x:f>
        <x:v>6750</x:v>
      </x:c>
      <x:c r="O55" s="2" t="n">
        <x:f>O54+SUM(I55:J55)</x:f>
        <x:v>2760</x:v>
      </x:c>
      <x:c r="P55" s="2" t="n">
        <x:f>P54+L55</x:f>
        <x:v>8673.75</x:v>
      </x:c>
      <x:c r="Q55" s="2" t="n">
        <x:f>N55-M55</x:f>
        <x:v>4590</x:v>
      </x:c>
      <x:c r="R55" s="2" t="n">
        <x:f>P55-O55</x:f>
        <x:v>5913.75</x:v>
      </x:c>
      <x:c r="S55" s="2" t="n">
        <x:f>IF(AND(C55&gt;0,Q55&gt;=0),C55,1000)</x:f>
        <x:v>9</x:v>
      </x:c>
      <x:c r="T55" s="2" t="n">
        <x:f>IF(AND(C55&gt;0,R55&gt;=0),C55,1000)</x:f>
        <x:v>9</x:v>
      </x:c>
      <x:c r="U55" s="2"/>
      <x:c r="V55" s="2"/>
    </x:row>
    <x:row r="56" ht="24" customHeight="1">
      <x:c r="A56" s="2" t="str">
        <x:v>Rules</x:v>
      </x:c>
      <x:c r="B56" s="2" t="str">
        <x:v>Optimistic</x:v>
      </x:c>
      <x:c r="C56" s="2" t="n">
        <x:v>10</x:v>
      </x:c>
      <x:c r="D56" s="2" t="n">
        <x:f>'Benefits'!L23</x:f>
        <x:v>1</x:v>
      </x:c>
      <x:c r="E56" s="2" t="n">
        <x:f>$C$8*D56</x:f>
        <x:v>36.4</x:v>
      </x:c>
      <x:c r="F56" s="2" t="n">
        <x:f>$G$8*D56</x:f>
        <x:v>300</x:v>
      </x:c>
      <x:c r="G56" s="2" t="n">
        <x:f>$H$8*D56</x:f>
        <x:v>600</x:v>
      </x:c>
      <x:c r="H56" s="2" t="n">
        <x:f>$I$8*D56</x:f>
        <x:v>256.49999999999994</x:v>
      </x:c>
      <x:c r="I56" s="2" t="n">
        <x:f>'Costs'!D5*'Benefits'!D13</x:f>
        <x:v>90</x:v>
      </x:c>
      <x:c r="J56" s="2" t="n">
        <x:f>0</x:f>
        <x:v>0</x:v>
      </x:c>
      <x:c r="K56" s="2" t="n">
        <x:f>SUM(F56:G56)</x:f>
        <x:v>900</x:v>
      </x:c>
      <x:c r="L56" s="2" t="n">
        <x:f>SUM(K56,H56)</x:f>
        <x:v>1156.5</x:v>
      </x:c>
      <x:c r="M56" s="2" t="n">
        <x:f>M55+I56</x:f>
        <x:v>2250</x:v>
      </x:c>
      <x:c r="N56" s="2" t="n">
        <x:f>N55+K56</x:f>
        <x:v>7650</x:v>
      </x:c>
      <x:c r="O56" s="2" t="n">
        <x:f>O55+SUM(I56:J56)</x:f>
        <x:v>2850</x:v>
      </x:c>
      <x:c r="P56" s="2" t="n">
        <x:f>P55+L56</x:f>
        <x:v>9830.25</x:v>
      </x:c>
      <x:c r="Q56" s="2" t="n">
        <x:f>N56-M56</x:f>
        <x:v>5400</x:v>
      </x:c>
      <x:c r="R56" s="2" t="n">
        <x:f>P56-O56</x:f>
        <x:v>6980.25</x:v>
      </x:c>
      <x:c r="S56" s="2" t="n">
        <x:f>IF(AND(C56&gt;0,Q56&gt;=0),C56,1000)</x:f>
        <x:v>10</x:v>
      </x:c>
      <x:c r="T56" s="2" t="n">
        <x:f>IF(AND(C56&gt;0,R56&gt;=0),C56,1000)</x:f>
        <x:v>10</x:v>
      </x:c>
      <x:c r="U56" s="2"/>
      <x:c r="V56" s="2"/>
    </x:row>
    <x:row r="57" ht="24" customHeight="1">
      <x:c r="A57" s="2" t="str">
        <x:v>Rules</x:v>
      </x:c>
      <x:c r="B57" s="2" t="str">
        <x:v>Optimistic</x:v>
      </x:c>
      <x:c r="C57" s="2" t="n">
        <x:v>11</x:v>
      </x:c>
      <x:c r="D57" s="2" t="n">
        <x:f>'Benefits'!M23</x:f>
        <x:v>1</x:v>
      </x:c>
      <x:c r="E57" s="2" t="n">
        <x:f>$C$8*D57</x:f>
        <x:v>36.4</x:v>
      </x:c>
      <x:c r="F57" s="2" t="n">
        <x:f>$G$8*D57</x:f>
        <x:v>300</x:v>
      </x:c>
      <x:c r="G57" s="2" t="n">
        <x:f>$H$8*D57</x:f>
        <x:v>600</x:v>
      </x:c>
      <x:c r="H57" s="2" t="n">
        <x:f>$I$8*D57</x:f>
        <x:v>256.49999999999994</x:v>
      </x:c>
      <x:c r="I57" s="2" t="n">
        <x:f>'Costs'!D5*'Benefits'!D13</x:f>
        <x:v>90</x:v>
      </x:c>
      <x:c r="J57" s="2" t="n">
        <x:f>0</x:f>
        <x:v>0</x:v>
      </x:c>
      <x:c r="K57" s="2" t="n">
        <x:f>SUM(F57:G57)</x:f>
        <x:v>900</x:v>
      </x:c>
      <x:c r="L57" s="2" t="n">
        <x:f>SUM(K57,H57)</x:f>
        <x:v>1156.5</x:v>
      </x:c>
      <x:c r="M57" s="2" t="n">
        <x:f>M56+I57</x:f>
        <x:v>2340</x:v>
      </x:c>
      <x:c r="N57" s="2" t="n">
        <x:f>N56+K57</x:f>
        <x:v>8550</x:v>
      </x:c>
      <x:c r="O57" s="2" t="n">
        <x:f>O56+SUM(I57:J57)</x:f>
        <x:v>2940</x:v>
      </x:c>
      <x:c r="P57" s="2" t="n">
        <x:f>P56+L57</x:f>
        <x:v>10986.75</x:v>
      </x:c>
      <x:c r="Q57" s="2" t="n">
        <x:f>N57-M57</x:f>
        <x:v>6210</x:v>
      </x:c>
      <x:c r="R57" s="2" t="n">
        <x:f>P57-O57</x:f>
        <x:v>8046.75</x:v>
      </x:c>
      <x:c r="S57" s="2" t="n">
        <x:f>IF(AND(C57&gt;0,Q57&gt;=0),C57,1000)</x:f>
        <x:v>11</x:v>
      </x:c>
      <x:c r="T57" s="2" t="n">
        <x:f>IF(AND(C57&gt;0,R57&gt;=0),C57,1000)</x:f>
        <x:v>11</x:v>
      </x:c>
      <x:c r="U57" s="2"/>
      <x:c r="V57" s="2"/>
    </x:row>
    <x:row r="58" ht="24" customHeight="1">
      <x:c r="A58" s="2" t="str">
        <x:v>Rules</x:v>
      </x:c>
      <x:c r="B58" s="2" t="str">
        <x:v>Optimistic</x:v>
      </x:c>
      <x:c r="C58" s="2" t="n">
        <x:v>12</x:v>
      </x:c>
      <x:c r="D58" s="2" t="n">
        <x:f>'Benefits'!N23</x:f>
        <x:v>1</x:v>
      </x:c>
      <x:c r="E58" s="2" t="n">
        <x:f>$C$8*D58</x:f>
        <x:v>36.4</x:v>
      </x:c>
      <x:c r="F58" s="2" t="n">
        <x:f>$G$8*D58</x:f>
        <x:v>300</x:v>
      </x:c>
      <x:c r="G58" s="2" t="n">
        <x:f>$H$8*D58</x:f>
        <x:v>600</x:v>
      </x:c>
      <x:c r="H58" s="2" t="n">
        <x:f>$I$8*D58</x:f>
        <x:v>256.49999999999994</x:v>
      </x:c>
      <x:c r="I58" s="2" t="n">
        <x:f>'Costs'!D5*'Benefits'!D13</x:f>
        <x:v>90</x:v>
      </x:c>
      <x:c r="J58" s="2" t="n">
        <x:f>0</x:f>
        <x:v>0</x:v>
      </x:c>
      <x:c r="K58" s="2" t="n">
        <x:f>SUM(F58:G58)</x:f>
        <x:v>900</x:v>
      </x:c>
      <x:c r="L58" s="2" t="n">
        <x:f>SUM(K58,H58)</x:f>
        <x:v>1156.5</x:v>
      </x:c>
      <x:c r="M58" s="2" t="n">
        <x:f>M57+I58</x:f>
        <x:v>2430</x:v>
      </x:c>
      <x:c r="N58" s="2" t="n">
        <x:f>N57+K58</x:f>
        <x:v>9450</x:v>
      </x:c>
      <x:c r="O58" s="2" t="n">
        <x:f>O57+SUM(I58:J58)</x:f>
        <x:v>3030</x:v>
      </x:c>
      <x:c r="P58" s="2" t="n">
        <x:f>P57+L58</x:f>
        <x:v>12143.25</x:v>
      </x:c>
      <x:c r="Q58" s="2" t="n">
        <x:f>N58-M58</x:f>
        <x:v>7020</x:v>
      </x:c>
      <x:c r="R58" s="2" t="n">
        <x:f>P58-O58</x:f>
        <x:v>9113.25</x:v>
      </x:c>
      <x:c r="S58" s="2" t="n">
        <x:f>IF(AND(C58&gt;0,Q58&gt;=0),C58,1000)</x:f>
        <x:v>12</x:v>
      </x:c>
      <x:c r="T58" s="2" t="n">
        <x:f>IF(AND(C58&gt;0,R58&gt;=0),C58,1000)</x:f>
        <x:v>12</x:v>
      </x:c>
      <x:c r="U58" s="2"/>
      <x:c r="V58" s="2"/>
    </x:row>
    <x:row r="59" ht="24" customHeight="1">
      <x:c r="A59" s="2" t="str">
        <x:v>Option</x:v>
      </x:c>
      <x:c r="B59" s="2" t="str">
        <x:v>Scenario</x:v>
      </x:c>
      <x:c r="C59" s="2" t="str">
        <x:v>Month</x:v>
      </x:c>
      <x:c r="D59" s="2" t="str">
        <x:v>Ramp</x:v>
      </x:c>
      <x:c r="E59" s="2" t="str">
        <x:v>Net hours</x:v>
      </x:c>
      <x:c r="F59" s="2" t="str">
        <x:v>Avoided cash GBP</x:v>
      </x:c>
      <x:c r="G59" s="2" t="str">
        <x:v>Contribution GBP</x:v>
      </x:c>
      <x:c r="H59" s="2" t="str">
        <x:v>Capacity GBP</x:v>
      </x:c>
      <x:c r="I59" s="2" t="str">
        <x:v>Cash cost GBP</x:v>
      </x:c>
      <x:c r="J59" s="2" t="str">
        <x:v>Internal setup GBP</x:v>
      </x:c>
      <x:c r="K59" s="2" t="str">
        <x:v>Cash benefit GBP</x:v>
      </x:c>
      <x:c r="L59" s="2" t="str">
        <x:v>Economic benefit GBP</x:v>
      </x:c>
      <x:c r="M59" s="2" t="str">
        <x:v>Cum cash costs GBP</x:v>
      </x:c>
      <x:c r="N59" s="2" t="str">
        <x:v>Cum cash benefits GBP</x:v>
      </x:c>
      <x:c r="O59" s="2" t="str">
        <x:v>Cum economic costs GBP</x:v>
      </x:c>
      <x:c r="P59" s="2" t="str">
        <x:v>Cum economic benefits GBP</x:v>
      </x:c>
      <x:c r="Q59" s="2" t="str">
        <x:v>Cash net GBP</x:v>
      </x:c>
      <x:c r="R59" s="2" t="str">
        <x:v>Economic net GBP</x:v>
      </x:c>
      <x:c r="S59" s="2" t="str">
        <x:v>Cash crossing</x:v>
      </x:c>
      <x:c r="T59" s="2" t="str">
        <x:v>Economic crossing</x:v>
      </x:c>
      <x:c r="U59" s="2"/>
      <x:c r="V59" s="2"/>
    </x:row>
    <x:row r="60" ht="24" customHeight="1">
      <x:c r="A60" s="2" t="str">
        <x:v>AI-assisted</x:v>
      </x:c>
      <x:c r="B60" s="2" t="str">
        <x:v>Conservative</x:v>
      </x:c>
      <x:c r="C60" s="2" t="n">
        <x:v>0</x:v>
      </x:c>
      <x:c r="D60" s="2" t="n">
        <x:f>'Benefits'!B23</x:f>
        <x:v>0</x:v>
      </x:c>
      <x:c r="E60" s="2" t="n">
        <x:f>$C$9*D60</x:f>
        <x:v>0</x:v>
      </x:c>
      <x:c r="F60" s="2" t="n">
        <x:f>$G$9*D60</x:f>
        <x:v>0</x:v>
      </x:c>
      <x:c r="G60" s="2" t="n">
        <x:f>$H$9*D60</x:f>
        <x:v>0</x:v>
      </x:c>
      <x:c r="H60" s="2" t="n">
        <x:f>$I$9*D60</x:f>
        <x:v>0</x:v>
      </x:c>
      <x:c r="I60" s="2" t="n">
        <x:f>'Costs'!B6*'Benefits'!D11</x:f>
        <x:v>3900</x:v>
      </x:c>
      <x:c r="J60" s="2" t="n">
        <x:f>'Costs'!C6*'Baseline'!B7</x:f>
        <x:v>1200</x:v>
      </x:c>
      <x:c r="K60" s="2" t="n">
        <x:f>SUM(F60:G60)</x:f>
        <x:v>0</x:v>
      </x:c>
      <x:c r="L60" s="2" t="n">
        <x:f>SUM(K60,H60)</x:f>
        <x:v>0</x:v>
      </x:c>
      <x:c r="M60" s="2" t="n">
        <x:f>I60</x:f>
        <x:v>3900</x:v>
      </x:c>
      <x:c r="N60" s="2" t="n">
        <x:f>K60</x:f>
        <x:v>0</x:v>
      </x:c>
      <x:c r="O60" s="2" t="n">
        <x:f>SUM(I60:J60)</x:f>
        <x:v>5100</x:v>
      </x:c>
      <x:c r="P60" s="2" t="n">
        <x:f>L60</x:f>
        <x:v>0</x:v>
      </x:c>
      <x:c r="Q60" s="2" t="n">
        <x:f>N60-M60</x:f>
        <x:v>-3900</x:v>
      </x:c>
      <x:c r="R60" s="2" t="n">
        <x:f>P60-O60</x:f>
        <x:v>-5100</x:v>
      </x:c>
      <x:c r="S60" s="2" t="n">
        <x:f>IF(AND(C60&gt;0,Q60&gt;=0),C60,1000)</x:f>
        <x:v>1000</x:v>
      </x:c>
      <x:c r="T60" s="2" t="n">
        <x:f>IF(AND(C60&gt;0,R60&gt;=0),C60,1000)</x:f>
        <x:v>1000</x:v>
      </x:c>
      <x:c r="U60" s="2"/>
      <x:c r="V60" s="2"/>
    </x:row>
    <x:row r="61" ht="24" customHeight="1">
      <x:c r="A61" s="2" t="str">
        <x:v>AI-assisted</x:v>
      </x:c>
      <x:c r="B61" s="2" t="str">
        <x:v>Conservative</x:v>
      </x:c>
      <x:c r="C61" s="2" t="n">
        <x:v>1</x:v>
      </x:c>
      <x:c r="D61" s="2" t="n">
        <x:f>'Benefits'!C23</x:f>
        <x:v>0.25</x:v>
      </x:c>
      <x:c r="E61" s="2" t="n">
        <x:f>$C$9*D61</x:f>
        <x:v>5.475</x:v>
      </x:c>
      <x:c r="F61" s="2" t="n">
        <x:f>$G$9*D61</x:f>
        <x:v>0</x:v>
      </x:c>
      <x:c r="G61" s="2" t="n">
        <x:f>$H$9*D61</x:f>
        <x:v>0</x:v>
      </x:c>
      <x:c r="H61" s="2" t="n">
        <x:f>$I$9*D61</x:f>
        <x:v>41.0625</x:v>
      </x:c>
      <x:c r="I61" s="2" t="n">
        <x:f>'Costs'!D6*'Benefits'!D11</x:f>
        <x:v>260</x:v>
      </x:c>
      <x:c r="J61" s="2" t="n">
        <x:f>0</x:f>
        <x:v>0</x:v>
      </x:c>
      <x:c r="K61" s="2" t="n">
        <x:f>SUM(F61:G61)</x:f>
        <x:v>0</x:v>
      </x:c>
      <x:c r="L61" s="2" t="n">
        <x:f>SUM(K61,H61)</x:f>
        <x:v>41.0625</x:v>
      </x:c>
      <x:c r="M61" s="2" t="n">
        <x:f>M60+I61</x:f>
        <x:v>4160</x:v>
      </x:c>
      <x:c r="N61" s="2" t="n">
        <x:f>N60+K61</x:f>
        <x:v>0</x:v>
      </x:c>
      <x:c r="O61" s="2" t="n">
        <x:f>O60+SUM(I61:J61)</x:f>
        <x:v>5360</x:v>
      </x:c>
      <x:c r="P61" s="2" t="n">
        <x:f>P60+L61</x:f>
        <x:v>41.0625</x:v>
      </x:c>
      <x:c r="Q61" s="2" t="n">
        <x:f>N61-M61</x:f>
        <x:v>-4160</x:v>
      </x:c>
      <x:c r="R61" s="2" t="n">
        <x:f>P61-O61</x:f>
        <x:v>-5318.9375</x:v>
      </x:c>
      <x:c r="S61" s="2" t="n">
        <x:f>IF(AND(C61&gt;0,Q61&gt;=0),C61,1000)</x:f>
        <x:v>1000</x:v>
      </x:c>
      <x:c r="T61" s="2" t="n">
        <x:f>IF(AND(C61&gt;0,R61&gt;=0),C61,1000)</x:f>
        <x:v>1000</x:v>
      </x:c>
      <x:c r="U61" s="2"/>
      <x:c r="V61" s="2"/>
    </x:row>
    <x:row r="62" ht="24" customHeight="1">
      <x:c r="A62" s="2" t="str">
        <x:v>AI-assisted</x:v>
      </x:c>
      <x:c r="B62" s="2" t="str">
        <x:v>Conservative</x:v>
      </x:c>
      <x:c r="C62" s="2" t="n">
        <x:v>2</x:v>
      </x:c>
      <x:c r="D62" s="2" t="n">
        <x:f>'Benefits'!D23</x:f>
        <x:v>0.5</x:v>
      </x:c>
      <x:c r="E62" s="2" t="n">
        <x:f>$C$9*D62</x:f>
        <x:v>10.95</x:v>
      </x:c>
      <x:c r="F62" s="2" t="n">
        <x:f>$G$9*D62</x:f>
        <x:v>0</x:v>
      </x:c>
      <x:c r="G62" s="2" t="n">
        <x:f>$H$9*D62</x:f>
        <x:v>0</x:v>
      </x:c>
      <x:c r="H62" s="2" t="n">
        <x:f>$I$9*D62</x:f>
        <x:v>82.125</x:v>
      </x:c>
      <x:c r="I62" s="2" t="n">
        <x:f>'Costs'!D6*'Benefits'!D11</x:f>
        <x:v>260</x:v>
      </x:c>
      <x:c r="J62" s="2" t="n">
        <x:f>0</x:f>
        <x:v>0</x:v>
      </x:c>
      <x:c r="K62" s="2" t="n">
        <x:f>SUM(F62:G62)</x:f>
        <x:v>0</x:v>
      </x:c>
      <x:c r="L62" s="2" t="n">
        <x:f>SUM(K62,H62)</x:f>
        <x:v>82.125</x:v>
      </x:c>
      <x:c r="M62" s="2" t="n">
        <x:f>M61+I62</x:f>
        <x:v>4420</x:v>
      </x:c>
      <x:c r="N62" s="2" t="n">
        <x:f>N61+K62</x:f>
        <x:v>0</x:v>
      </x:c>
      <x:c r="O62" s="2" t="n">
        <x:f>O61+SUM(I62:J62)</x:f>
        <x:v>5620</x:v>
      </x:c>
      <x:c r="P62" s="2" t="n">
        <x:f>P61+L62</x:f>
        <x:v>123.1875</x:v>
      </x:c>
      <x:c r="Q62" s="2" t="n">
        <x:f>N62-M62</x:f>
        <x:v>-4420</x:v>
      </x:c>
      <x:c r="R62" s="2" t="n">
        <x:f>P62-O62</x:f>
        <x:v>-5496.8125</x:v>
      </x:c>
      <x:c r="S62" s="2" t="n">
        <x:f>IF(AND(C62&gt;0,Q62&gt;=0),C62,1000)</x:f>
        <x:v>1000</x:v>
      </x:c>
      <x:c r="T62" s="2" t="n">
        <x:f>IF(AND(C62&gt;0,R62&gt;=0),C62,1000)</x:f>
        <x:v>1000</x:v>
      </x:c>
      <x:c r="U62" s="2"/>
      <x:c r="V62" s="2"/>
    </x:row>
    <x:row r="63" ht="24" customHeight="1">
      <x:c r="A63" s="2" t="str">
        <x:v>AI-assisted</x:v>
      </x:c>
      <x:c r="B63" s="2" t="str">
        <x:v>Conservative</x:v>
      </x:c>
      <x:c r="C63" s="2" t="n">
        <x:v>3</x:v>
      </x:c>
      <x:c r="D63" s="2" t="n">
        <x:f>'Benefits'!E23</x:f>
        <x:v>0.75</x:v>
      </x:c>
      <x:c r="E63" s="2" t="n">
        <x:f>$C$9*D63</x:f>
        <x:v>16.424999999999997</x:v>
      </x:c>
      <x:c r="F63" s="2" t="n">
        <x:f>$G$9*D63</x:f>
        <x:v>0</x:v>
      </x:c>
      <x:c r="G63" s="2" t="n">
        <x:f>$H$9*D63</x:f>
        <x:v>0</x:v>
      </x:c>
      <x:c r="H63" s="2" t="n">
        <x:f>$I$9*D63</x:f>
        <x:v>123.1875</x:v>
      </x:c>
      <x:c r="I63" s="2" t="n">
        <x:f>'Costs'!D6*'Benefits'!D11</x:f>
        <x:v>260</x:v>
      </x:c>
      <x:c r="J63" s="2" t="n">
        <x:f>0</x:f>
        <x:v>0</x:v>
      </x:c>
      <x:c r="K63" s="2" t="n">
        <x:f>SUM(F63:G63)</x:f>
        <x:v>0</x:v>
      </x:c>
      <x:c r="L63" s="2" t="n">
        <x:f>SUM(K63,H63)</x:f>
        <x:v>123.1875</x:v>
      </x:c>
      <x:c r="M63" s="2" t="n">
        <x:f>M62+I63</x:f>
        <x:v>4680</x:v>
      </x:c>
      <x:c r="N63" s="2" t="n">
        <x:f>N62+K63</x:f>
        <x:v>0</x:v>
      </x:c>
      <x:c r="O63" s="2" t="n">
        <x:f>O62+SUM(I63:J63)</x:f>
        <x:v>5880</x:v>
      </x:c>
      <x:c r="P63" s="2" t="n">
        <x:f>P62+L63</x:f>
        <x:v>246.375</x:v>
      </x:c>
      <x:c r="Q63" s="2" t="n">
        <x:f>N63-M63</x:f>
        <x:v>-4680</x:v>
      </x:c>
      <x:c r="R63" s="2" t="n">
        <x:f>P63-O63</x:f>
        <x:v>-5633.625</x:v>
      </x:c>
      <x:c r="S63" s="2" t="n">
        <x:f>IF(AND(C63&gt;0,Q63&gt;=0),C63,1000)</x:f>
        <x:v>1000</x:v>
      </x:c>
      <x:c r="T63" s="2" t="n">
        <x:f>IF(AND(C63&gt;0,R63&gt;=0),C63,1000)</x:f>
        <x:v>1000</x:v>
      </x:c>
      <x:c r="U63" s="2"/>
      <x:c r="V63" s="2"/>
    </x:row>
    <x:row r="64" ht="24" customHeight="1">
      <x:c r="A64" s="2" t="str">
        <x:v>AI-assisted</x:v>
      </x:c>
      <x:c r="B64" s="2" t="str">
        <x:v>Conservative</x:v>
      </x:c>
      <x:c r="C64" s="2" t="n">
        <x:v>4</x:v>
      </x:c>
      <x:c r="D64" s="2" t="n">
        <x:f>'Benefits'!F23</x:f>
        <x:v>1</x:v>
      </x:c>
      <x:c r="E64" s="2" t="n">
        <x:f>$C$9*D64</x:f>
        <x:v>21.9</x:v>
      </x:c>
      <x:c r="F64" s="2" t="n">
        <x:f>$G$9*D64</x:f>
        <x:v>0</x:v>
      </x:c>
      <x:c r="G64" s="2" t="n">
        <x:f>$H$9*D64</x:f>
        <x:v>0</x:v>
      </x:c>
      <x:c r="H64" s="2" t="n">
        <x:f>$I$9*D64</x:f>
        <x:v>164.25</x:v>
      </x:c>
      <x:c r="I64" s="2" t="n">
        <x:f>'Costs'!D6*'Benefits'!D11</x:f>
        <x:v>260</x:v>
      </x:c>
      <x:c r="J64" s="2" t="n">
        <x:f>0</x:f>
        <x:v>0</x:v>
      </x:c>
      <x:c r="K64" s="2" t="n">
        <x:f>SUM(F64:G64)</x:f>
        <x:v>0</x:v>
      </x:c>
      <x:c r="L64" s="2" t="n">
        <x:f>SUM(K64,H64)</x:f>
        <x:v>164.25</x:v>
      </x:c>
      <x:c r="M64" s="2" t="n">
        <x:f>M63+I64</x:f>
        <x:v>4940</x:v>
      </x:c>
      <x:c r="N64" s="2" t="n">
        <x:f>N63+K64</x:f>
        <x:v>0</x:v>
      </x:c>
      <x:c r="O64" s="2" t="n">
        <x:f>O63+SUM(I64:J64)</x:f>
        <x:v>6140</x:v>
      </x:c>
      <x:c r="P64" s="2" t="n">
        <x:f>P63+L64</x:f>
        <x:v>410.625</x:v>
      </x:c>
      <x:c r="Q64" s="2" t="n">
        <x:f>N64-M64</x:f>
        <x:v>-4940</x:v>
      </x:c>
      <x:c r="R64" s="2" t="n">
        <x:f>P64-O64</x:f>
        <x:v>-5729.375</x:v>
      </x:c>
      <x:c r="S64" s="2" t="n">
        <x:f>IF(AND(C64&gt;0,Q64&gt;=0),C64,1000)</x:f>
        <x:v>1000</x:v>
      </x:c>
      <x:c r="T64" s="2" t="n">
        <x:f>IF(AND(C64&gt;0,R64&gt;=0),C64,1000)</x:f>
        <x:v>1000</x:v>
      </x:c>
      <x:c r="U64" s="2"/>
      <x:c r="V64" s="2"/>
    </x:row>
    <x:row r="65" ht="24" customHeight="1">
      <x:c r="A65" s="2" t="str">
        <x:v>AI-assisted</x:v>
      </x:c>
      <x:c r="B65" s="2" t="str">
        <x:v>Conservative</x:v>
      </x:c>
      <x:c r="C65" s="2" t="n">
        <x:v>5</x:v>
      </x:c>
      <x:c r="D65" s="2" t="n">
        <x:f>'Benefits'!G23</x:f>
        <x:v>1</x:v>
      </x:c>
      <x:c r="E65" s="2" t="n">
        <x:f>$C$9*D65</x:f>
        <x:v>21.9</x:v>
      </x:c>
      <x:c r="F65" s="2" t="n">
        <x:f>$G$9*D65</x:f>
        <x:v>0</x:v>
      </x:c>
      <x:c r="G65" s="2" t="n">
        <x:f>$H$9*D65</x:f>
        <x:v>0</x:v>
      </x:c>
      <x:c r="H65" s="2" t="n">
        <x:f>$I$9*D65</x:f>
        <x:v>164.25</x:v>
      </x:c>
      <x:c r="I65" s="2" t="n">
        <x:f>'Costs'!D6*'Benefits'!D11</x:f>
        <x:v>260</x:v>
      </x:c>
      <x:c r="J65" s="2" t="n">
        <x:f>0</x:f>
        <x:v>0</x:v>
      </x:c>
      <x:c r="K65" s="2" t="n">
        <x:f>SUM(F65:G65)</x:f>
        <x:v>0</x:v>
      </x:c>
      <x:c r="L65" s="2" t="n">
        <x:f>SUM(K65,H65)</x:f>
        <x:v>164.25</x:v>
      </x:c>
      <x:c r="M65" s="2" t="n">
        <x:f>M64+I65</x:f>
        <x:v>5200</x:v>
      </x:c>
      <x:c r="N65" s="2" t="n">
        <x:f>N64+K65</x:f>
        <x:v>0</x:v>
      </x:c>
      <x:c r="O65" s="2" t="n">
        <x:f>O64+SUM(I65:J65)</x:f>
        <x:v>6400</x:v>
      </x:c>
      <x:c r="P65" s="2" t="n">
        <x:f>P64+L65</x:f>
        <x:v>574.875</x:v>
      </x:c>
      <x:c r="Q65" s="2" t="n">
        <x:f>N65-M65</x:f>
        <x:v>-5200</x:v>
      </x:c>
      <x:c r="R65" s="2" t="n">
        <x:f>P65-O65</x:f>
        <x:v>-5825.125</x:v>
      </x:c>
      <x:c r="S65" s="2" t="n">
        <x:f>IF(AND(C65&gt;0,Q65&gt;=0),C65,1000)</x:f>
        <x:v>1000</x:v>
      </x:c>
      <x:c r="T65" s="2" t="n">
        <x:f>IF(AND(C65&gt;0,R65&gt;=0),C65,1000)</x:f>
        <x:v>1000</x:v>
      </x:c>
      <x:c r="U65" s="2"/>
      <x:c r="V65" s="2"/>
    </x:row>
    <x:row r="66" ht="24" customHeight="1">
      <x:c r="A66" s="2" t="str">
        <x:v>AI-assisted</x:v>
      </x:c>
      <x:c r="B66" s="2" t="str">
        <x:v>Conservative</x:v>
      </x:c>
      <x:c r="C66" s="2" t="n">
        <x:v>6</x:v>
      </x:c>
      <x:c r="D66" s="2" t="n">
        <x:f>'Benefits'!H23</x:f>
        <x:v>1</x:v>
      </x:c>
      <x:c r="E66" s="2" t="n">
        <x:f>$C$9*D66</x:f>
        <x:v>21.9</x:v>
      </x:c>
      <x:c r="F66" s="2" t="n">
        <x:f>$G$9*D66</x:f>
        <x:v>0</x:v>
      </x:c>
      <x:c r="G66" s="2" t="n">
        <x:f>$H$9*D66</x:f>
        <x:v>0</x:v>
      </x:c>
      <x:c r="H66" s="2" t="n">
        <x:f>$I$9*D66</x:f>
        <x:v>164.25</x:v>
      </x:c>
      <x:c r="I66" s="2" t="n">
        <x:f>'Costs'!D6*'Benefits'!D11</x:f>
        <x:v>260</x:v>
      </x:c>
      <x:c r="J66" s="2" t="n">
        <x:f>0</x:f>
        <x:v>0</x:v>
      </x:c>
      <x:c r="K66" s="2" t="n">
        <x:f>SUM(F66:G66)</x:f>
        <x:v>0</x:v>
      </x:c>
      <x:c r="L66" s="2" t="n">
        <x:f>SUM(K66,H66)</x:f>
        <x:v>164.25</x:v>
      </x:c>
      <x:c r="M66" s="2" t="n">
        <x:f>M65+I66</x:f>
        <x:v>5460</x:v>
      </x:c>
      <x:c r="N66" s="2" t="n">
        <x:f>N65+K66</x:f>
        <x:v>0</x:v>
      </x:c>
      <x:c r="O66" s="2" t="n">
        <x:f>O65+SUM(I66:J66)</x:f>
        <x:v>6660</x:v>
      </x:c>
      <x:c r="P66" s="2" t="n">
        <x:f>P65+L66</x:f>
        <x:v>739.125</x:v>
      </x:c>
      <x:c r="Q66" s="2" t="n">
        <x:f>N66-M66</x:f>
        <x:v>-5460</x:v>
      </x:c>
      <x:c r="R66" s="2" t="n">
        <x:f>P66-O66</x:f>
        <x:v>-5920.875</x:v>
      </x:c>
      <x:c r="S66" s="2" t="n">
        <x:f>IF(AND(C66&gt;0,Q66&gt;=0),C66,1000)</x:f>
        <x:v>1000</x:v>
      </x:c>
      <x:c r="T66" s="2" t="n">
        <x:f>IF(AND(C66&gt;0,R66&gt;=0),C66,1000)</x:f>
        <x:v>1000</x:v>
      </x:c>
      <x:c r="U66" s="2"/>
      <x:c r="V66" s="2"/>
    </x:row>
    <x:row r="67" ht="24" customHeight="1">
      <x:c r="A67" s="2" t="str">
        <x:v>AI-assisted</x:v>
      </x:c>
      <x:c r="B67" s="2" t="str">
        <x:v>Conservative</x:v>
      </x:c>
      <x:c r="C67" s="2" t="n">
        <x:v>7</x:v>
      </x:c>
      <x:c r="D67" s="2" t="n">
        <x:f>'Benefits'!I23</x:f>
        <x:v>1</x:v>
      </x:c>
      <x:c r="E67" s="2" t="n">
        <x:f>$C$9*D67</x:f>
        <x:v>21.9</x:v>
      </x:c>
      <x:c r="F67" s="2" t="n">
        <x:f>$G$9*D67</x:f>
        <x:v>0</x:v>
      </x:c>
      <x:c r="G67" s="2" t="n">
        <x:f>$H$9*D67</x:f>
        <x:v>0</x:v>
      </x:c>
      <x:c r="H67" s="2" t="n">
        <x:f>$I$9*D67</x:f>
        <x:v>164.25</x:v>
      </x:c>
      <x:c r="I67" s="2" t="n">
        <x:f>'Costs'!D6*'Benefits'!D11</x:f>
        <x:v>260</x:v>
      </x:c>
      <x:c r="J67" s="2" t="n">
        <x:f>0</x:f>
        <x:v>0</x:v>
      </x:c>
      <x:c r="K67" s="2" t="n">
        <x:f>SUM(F67:G67)</x:f>
        <x:v>0</x:v>
      </x:c>
      <x:c r="L67" s="2" t="n">
        <x:f>SUM(K67,H67)</x:f>
        <x:v>164.25</x:v>
      </x:c>
      <x:c r="M67" s="2" t="n">
        <x:f>M66+I67</x:f>
        <x:v>5720</x:v>
      </x:c>
      <x:c r="N67" s="2" t="n">
        <x:f>N66+K67</x:f>
        <x:v>0</x:v>
      </x:c>
      <x:c r="O67" s="2" t="n">
        <x:f>O66+SUM(I67:J67)</x:f>
        <x:v>6920</x:v>
      </x:c>
      <x:c r="P67" s="2" t="n">
        <x:f>P66+L67</x:f>
        <x:v>903.375</x:v>
      </x:c>
      <x:c r="Q67" s="2" t="n">
        <x:f>N67-M67</x:f>
        <x:v>-5720</x:v>
      </x:c>
      <x:c r="R67" s="2" t="n">
        <x:f>P67-O67</x:f>
        <x:v>-6016.625</x:v>
      </x:c>
      <x:c r="S67" s="2" t="n">
        <x:f>IF(AND(C67&gt;0,Q67&gt;=0),C67,1000)</x:f>
        <x:v>1000</x:v>
      </x:c>
      <x:c r="T67" s="2" t="n">
        <x:f>IF(AND(C67&gt;0,R67&gt;=0),C67,1000)</x:f>
        <x:v>1000</x:v>
      </x:c>
      <x:c r="U67" s="2"/>
      <x:c r="V67" s="2"/>
    </x:row>
    <x:row r="68" ht="24" customHeight="1">
      <x:c r="A68" s="2" t="str">
        <x:v>AI-assisted</x:v>
      </x:c>
      <x:c r="B68" s="2" t="str">
        <x:v>Conservative</x:v>
      </x:c>
      <x:c r="C68" s="2" t="n">
        <x:v>8</x:v>
      </x:c>
      <x:c r="D68" s="2" t="n">
        <x:f>'Benefits'!J23</x:f>
        <x:v>1</x:v>
      </x:c>
      <x:c r="E68" s="2" t="n">
        <x:f>$C$9*D68</x:f>
        <x:v>21.9</x:v>
      </x:c>
      <x:c r="F68" s="2" t="n">
        <x:f>$G$9*D68</x:f>
        <x:v>0</x:v>
      </x:c>
      <x:c r="G68" s="2" t="n">
        <x:f>$H$9*D68</x:f>
        <x:v>0</x:v>
      </x:c>
      <x:c r="H68" s="2" t="n">
        <x:f>$I$9*D68</x:f>
        <x:v>164.25</x:v>
      </x:c>
      <x:c r="I68" s="2" t="n">
        <x:f>'Costs'!D6*'Benefits'!D11</x:f>
        <x:v>260</x:v>
      </x:c>
      <x:c r="J68" s="2" t="n">
        <x:f>0</x:f>
        <x:v>0</x:v>
      </x:c>
      <x:c r="K68" s="2" t="n">
        <x:f>SUM(F68:G68)</x:f>
        <x:v>0</x:v>
      </x:c>
      <x:c r="L68" s="2" t="n">
        <x:f>SUM(K68,H68)</x:f>
        <x:v>164.25</x:v>
      </x:c>
      <x:c r="M68" s="2" t="n">
        <x:f>M67+I68</x:f>
        <x:v>5980</x:v>
      </x:c>
      <x:c r="N68" s="2" t="n">
        <x:f>N67+K68</x:f>
        <x:v>0</x:v>
      </x:c>
      <x:c r="O68" s="2" t="n">
        <x:f>O67+SUM(I68:J68)</x:f>
        <x:v>7180</x:v>
      </x:c>
      <x:c r="P68" s="2" t="n">
        <x:f>P67+L68</x:f>
        <x:v>1067.625</x:v>
      </x:c>
      <x:c r="Q68" s="2" t="n">
        <x:f>N68-M68</x:f>
        <x:v>-5980</x:v>
      </x:c>
      <x:c r="R68" s="2" t="n">
        <x:f>P68-O68</x:f>
        <x:v>-6112.375</x:v>
      </x:c>
      <x:c r="S68" s="2" t="n">
        <x:f>IF(AND(C68&gt;0,Q68&gt;=0),C68,1000)</x:f>
        <x:v>1000</x:v>
      </x:c>
      <x:c r="T68" s="2" t="n">
        <x:f>IF(AND(C68&gt;0,R68&gt;=0),C68,1000)</x:f>
        <x:v>1000</x:v>
      </x:c>
      <x:c r="U68" s="2"/>
      <x:c r="V68" s="2"/>
    </x:row>
    <x:row r="69" ht="24" customHeight="1">
      <x:c r="A69" s="2" t="str">
        <x:v>AI-assisted</x:v>
      </x:c>
      <x:c r="B69" s="2" t="str">
        <x:v>Conservative</x:v>
      </x:c>
      <x:c r="C69" s="2" t="n">
        <x:v>9</x:v>
      </x:c>
      <x:c r="D69" s="2" t="n">
        <x:f>'Benefits'!K23</x:f>
        <x:v>1</x:v>
      </x:c>
      <x:c r="E69" s="2" t="n">
        <x:f>$C$9*D69</x:f>
        <x:v>21.9</x:v>
      </x:c>
      <x:c r="F69" s="2" t="n">
        <x:f>$G$9*D69</x:f>
        <x:v>0</x:v>
      </x:c>
      <x:c r="G69" s="2" t="n">
        <x:f>$H$9*D69</x:f>
        <x:v>0</x:v>
      </x:c>
      <x:c r="H69" s="2" t="n">
        <x:f>$I$9*D69</x:f>
        <x:v>164.25</x:v>
      </x:c>
      <x:c r="I69" s="2" t="n">
        <x:f>'Costs'!D6*'Benefits'!D11</x:f>
        <x:v>260</x:v>
      </x:c>
      <x:c r="J69" s="2" t="n">
        <x:f>0</x:f>
        <x:v>0</x:v>
      </x:c>
      <x:c r="K69" s="2" t="n">
        <x:f>SUM(F69:G69)</x:f>
        <x:v>0</x:v>
      </x:c>
      <x:c r="L69" s="2" t="n">
        <x:f>SUM(K69,H69)</x:f>
        <x:v>164.25</x:v>
      </x:c>
      <x:c r="M69" s="2" t="n">
        <x:f>M68+I69</x:f>
        <x:v>6240</x:v>
      </x:c>
      <x:c r="N69" s="2" t="n">
        <x:f>N68+K69</x:f>
        <x:v>0</x:v>
      </x:c>
      <x:c r="O69" s="2" t="n">
        <x:f>O68+SUM(I69:J69)</x:f>
        <x:v>7440</x:v>
      </x:c>
      <x:c r="P69" s="2" t="n">
        <x:f>P68+L69</x:f>
        <x:v>1231.875</x:v>
      </x:c>
      <x:c r="Q69" s="2" t="n">
        <x:f>N69-M69</x:f>
        <x:v>-6240</x:v>
      </x:c>
      <x:c r="R69" s="2" t="n">
        <x:f>P69-O69</x:f>
        <x:v>-6208.125</x:v>
      </x:c>
      <x:c r="S69" s="2" t="n">
        <x:f>IF(AND(C69&gt;0,Q69&gt;=0),C69,1000)</x:f>
        <x:v>1000</x:v>
      </x:c>
      <x:c r="T69" s="2" t="n">
        <x:f>IF(AND(C69&gt;0,R69&gt;=0),C69,1000)</x:f>
        <x:v>1000</x:v>
      </x:c>
      <x:c r="U69" s="2"/>
      <x:c r="V69" s="2"/>
    </x:row>
    <x:row r="70" ht="24" customHeight="1">
      <x:c r="A70" s="2" t="str">
        <x:v>AI-assisted</x:v>
      </x:c>
      <x:c r="B70" s="2" t="str">
        <x:v>Conservative</x:v>
      </x:c>
      <x:c r="C70" s="2" t="n">
        <x:v>10</x:v>
      </x:c>
      <x:c r="D70" s="2" t="n">
        <x:f>'Benefits'!L23</x:f>
        <x:v>1</x:v>
      </x:c>
      <x:c r="E70" s="2" t="n">
        <x:f>$C$9*D70</x:f>
        <x:v>21.9</x:v>
      </x:c>
      <x:c r="F70" s="2" t="n">
        <x:f>$G$9*D70</x:f>
        <x:v>0</x:v>
      </x:c>
      <x:c r="G70" s="2" t="n">
        <x:f>$H$9*D70</x:f>
        <x:v>0</x:v>
      </x:c>
      <x:c r="H70" s="2" t="n">
        <x:f>$I$9*D70</x:f>
        <x:v>164.25</x:v>
      </x:c>
      <x:c r="I70" s="2" t="n">
        <x:f>'Costs'!D6*'Benefits'!D11</x:f>
        <x:v>260</x:v>
      </x:c>
      <x:c r="J70" s="2" t="n">
        <x:f>0</x:f>
        <x:v>0</x:v>
      </x:c>
      <x:c r="K70" s="2" t="n">
        <x:f>SUM(F70:G70)</x:f>
        <x:v>0</x:v>
      </x:c>
      <x:c r="L70" s="2" t="n">
        <x:f>SUM(K70,H70)</x:f>
        <x:v>164.25</x:v>
      </x:c>
      <x:c r="M70" s="2" t="n">
        <x:f>M69+I70</x:f>
        <x:v>6500</x:v>
      </x:c>
      <x:c r="N70" s="2" t="n">
        <x:f>N69+K70</x:f>
        <x:v>0</x:v>
      </x:c>
      <x:c r="O70" s="2" t="n">
        <x:f>O69+SUM(I70:J70)</x:f>
        <x:v>7700</x:v>
      </x:c>
      <x:c r="P70" s="2" t="n">
        <x:f>P69+L70</x:f>
        <x:v>1396.125</x:v>
      </x:c>
      <x:c r="Q70" s="2" t="n">
        <x:f>N70-M70</x:f>
        <x:v>-6500</x:v>
      </x:c>
      <x:c r="R70" s="2" t="n">
        <x:f>P70-O70</x:f>
        <x:v>-6303.875</x:v>
      </x:c>
      <x:c r="S70" s="2" t="n">
        <x:f>IF(AND(C70&gt;0,Q70&gt;=0),C70,1000)</x:f>
        <x:v>1000</x:v>
      </x:c>
      <x:c r="T70" s="2" t="n">
        <x:f>IF(AND(C70&gt;0,R70&gt;=0),C70,1000)</x:f>
        <x:v>1000</x:v>
      </x:c>
      <x:c r="U70" s="2"/>
      <x:c r="V70" s="2"/>
    </x:row>
    <x:row r="71" ht="24" customHeight="1">
      <x:c r="A71" s="2" t="str">
        <x:v>AI-assisted</x:v>
      </x:c>
      <x:c r="B71" s="2" t="str">
        <x:v>Conservative</x:v>
      </x:c>
      <x:c r="C71" s="2" t="n">
        <x:v>11</x:v>
      </x:c>
      <x:c r="D71" s="2" t="n">
        <x:f>'Benefits'!M23</x:f>
        <x:v>1</x:v>
      </x:c>
      <x:c r="E71" s="2" t="n">
        <x:f>$C$9*D71</x:f>
        <x:v>21.9</x:v>
      </x:c>
      <x:c r="F71" s="2" t="n">
        <x:f>$G$9*D71</x:f>
        <x:v>0</x:v>
      </x:c>
      <x:c r="G71" s="2" t="n">
        <x:f>$H$9*D71</x:f>
        <x:v>0</x:v>
      </x:c>
      <x:c r="H71" s="2" t="n">
        <x:f>$I$9*D71</x:f>
        <x:v>164.25</x:v>
      </x:c>
      <x:c r="I71" s="2" t="n">
        <x:f>'Costs'!D6*'Benefits'!D11</x:f>
        <x:v>260</x:v>
      </x:c>
      <x:c r="J71" s="2" t="n">
        <x:f>0</x:f>
        <x:v>0</x:v>
      </x:c>
      <x:c r="K71" s="2" t="n">
        <x:f>SUM(F71:G71)</x:f>
        <x:v>0</x:v>
      </x:c>
      <x:c r="L71" s="2" t="n">
        <x:f>SUM(K71,H71)</x:f>
        <x:v>164.25</x:v>
      </x:c>
      <x:c r="M71" s="2" t="n">
        <x:f>M70+I71</x:f>
        <x:v>6760</x:v>
      </x:c>
      <x:c r="N71" s="2" t="n">
        <x:f>N70+K71</x:f>
        <x:v>0</x:v>
      </x:c>
      <x:c r="O71" s="2" t="n">
        <x:f>O70+SUM(I71:J71)</x:f>
        <x:v>7960</x:v>
      </x:c>
      <x:c r="P71" s="2" t="n">
        <x:f>P70+L71</x:f>
        <x:v>1560.375</x:v>
      </x:c>
      <x:c r="Q71" s="2" t="n">
        <x:f>N71-M71</x:f>
        <x:v>-6760</x:v>
      </x:c>
      <x:c r="R71" s="2" t="n">
        <x:f>P71-O71</x:f>
        <x:v>-6399.625</x:v>
      </x:c>
      <x:c r="S71" s="2" t="n">
        <x:f>IF(AND(C71&gt;0,Q71&gt;=0),C71,1000)</x:f>
        <x:v>1000</x:v>
      </x:c>
      <x:c r="T71" s="2" t="n">
        <x:f>IF(AND(C71&gt;0,R71&gt;=0),C71,1000)</x:f>
        <x:v>1000</x:v>
      </x:c>
      <x:c r="U71" s="2"/>
      <x:c r="V71" s="2"/>
    </x:row>
    <x:row r="72" ht="24" customHeight="1">
      <x:c r="A72" s="2" t="str">
        <x:v>AI-assisted</x:v>
      </x:c>
      <x:c r="B72" s="2" t="str">
        <x:v>Conservative</x:v>
      </x:c>
      <x:c r="C72" s="2" t="n">
        <x:v>12</x:v>
      </x:c>
      <x:c r="D72" s="2" t="n">
        <x:f>'Benefits'!N23</x:f>
        <x:v>1</x:v>
      </x:c>
      <x:c r="E72" s="2" t="n">
        <x:f>$C$9*D72</x:f>
        <x:v>21.9</x:v>
      </x:c>
      <x:c r="F72" s="2" t="n">
        <x:f>$G$9*D72</x:f>
        <x:v>0</x:v>
      </x:c>
      <x:c r="G72" s="2" t="n">
        <x:f>$H$9*D72</x:f>
        <x:v>0</x:v>
      </x:c>
      <x:c r="H72" s="2" t="n">
        <x:f>$I$9*D72</x:f>
        <x:v>164.25</x:v>
      </x:c>
      <x:c r="I72" s="2" t="n">
        <x:f>'Costs'!D6*'Benefits'!D11</x:f>
        <x:v>260</x:v>
      </x:c>
      <x:c r="J72" s="2" t="n">
        <x:f>0</x:f>
        <x:v>0</x:v>
      </x:c>
      <x:c r="K72" s="2" t="n">
        <x:f>SUM(F72:G72)</x:f>
        <x:v>0</x:v>
      </x:c>
      <x:c r="L72" s="2" t="n">
        <x:f>SUM(K72,H72)</x:f>
        <x:v>164.25</x:v>
      </x:c>
      <x:c r="M72" s="2" t="n">
        <x:f>M71+I72</x:f>
        <x:v>7020</x:v>
      </x:c>
      <x:c r="N72" s="2" t="n">
        <x:f>N71+K72</x:f>
        <x:v>0</x:v>
      </x:c>
      <x:c r="O72" s="2" t="n">
        <x:f>O71+SUM(I72:J72)</x:f>
        <x:v>8220</x:v>
      </x:c>
      <x:c r="P72" s="2" t="n">
        <x:f>P71+L72</x:f>
        <x:v>1724.625</x:v>
      </x:c>
      <x:c r="Q72" s="2" t="n">
        <x:f>N72-M72</x:f>
        <x:v>-7020</x:v>
      </x:c>
      <x:c r="R72" s="2" t="n">
        <x:f>P72-O72</x:f>
        <x:v>-6495.375</x:v>
      </x:c>
      <x:c r="S72" s="2" t="n">
        <x:f>IF(AND(C72&gt;0,Q72&gt;=0),C72,1000)</x:f>
        <x:v>1000</x:v>
      </x:c>
      <x:c r="T72" s="2" t="n">
        <x:f>IF(AND(C72&gt;0,R72&gt;=0),C72,1000)</x:f>
        <x:v>1000</x:v>
      </x:c>
      <x:c r="U72" s="2"/>
      <x:c r="V72" s="2"/>
    </x:row>
    <x:row r="73" ht="24" customHeight="1">
      <x:c r="A73" s="2" t="str">
        <x:v>Option</x:v>
      </x:c>
      <x:c r="B73" s="2" t="str">
        <x:v>Scenario</x:v>
      </x:c>
      <x:c r="C73" s="2" t="str">
        <x:v>Month</x:v>
      </x:c>
      <x:c r="D73" s="2" t="str">
        <x:v>Ramp</x:v>
      </x:c>
      <x:c r="E73" s="2" t="str">
        <x:v>Net hours</x:v>
      </x:c>
      <x:c r="F73" s="2" t="str">
        <x:v>Avoided cash GBP</x:v>
      </x:c>
      <x:c r="G73" s="2" t="str">
        <x:v>Contribution GBP</x:v>
      </x:c>
      <x:c r="H73" s="2" t="str">
        <x:v>Capacity GBP</x:v>
      </x:c>
      <x:c r="I73" s="2" t="str">
        <x:v>Cash cost GBP</x:v>
      </x:c>
      <x:c r="J73" s="2" t="str">
        <x:v>Internal setup GBP</x:v>
      </x:c>
      <x:c r="K73" s="2" t="str">
        <x:v>Cash benefit GBP</x:v>
      </x:c>
      <x:c r="L73" s="2" t="str">
        <x:v>Economic benefit GBP</x:v>
      </x:c>
      <x:c r="M73" s="2" t="str">
        <x:v>Cum cash costs GBP</x:v>
      </x:c>
      <x:c r="N73" s="2" t="str">
        <x:v>Cum cash benefits GBP</x:v>
      </x:c>
      <x:c r="O73" s="2" t="str">
        <x:v>Cum economic costs GBP</x:v>
      </x:c>
      <x:c r="P73" s="2" t="str">
        <x:v>Cum economic benefits GBP</x:v>
      </x:c>
      <x:c r="Q73" s="2" t="str">
        <x:v>Cash net GBP</x:v>
      </x:c>
      <x:c r="R73" s="2" t="str">
        <x:v>Economic net GBP</x:v>
      </x:c>
      <x:c r="S73" s="2" t="str">
        <x:v>Cash crossing</x:v>
      </x:c>
      <x:c r="T73" s="2" t="str">
        <x:v>Economic crossing</x:v>
      </x:c>
      <x:c r="U73" s="2"/>
      <x:c r="V73" s="2"/>
    </x:row>
    <x:row r="74" ht="24" customHeight="1">
      <x:c r="A74" s="2" t="str">
        <x:v>AI-assisted</x:v>
      </x:c>
      <x:c r="B74" s="2" t="str">
        <x:v>Central</x:v>
      </x:c>
      <x:c r="C74" s="2" t="n">
        <x:v>0</x:v>
      </x:c>
      <x:c r="D74" s="2" t="n">
        <x:f>'Benefits'!B23</x:f>
        <x:v>0</x:v>
      </x:c>
      <x:c r="E74" s="2" t="n">
        <x:f>$C$10*D74</x:f>
        <x:v>0</x:v>
      </x:c>
      <x:c r="F74" s="2" t="n">
        <x:f>$G$10*D74</x:f>
        <x:v>0</x:v>
      </x:c>
      <x:c r="G74" s="2" t="n">
        <x:f>$H$10*D74</x:f>
        <x:v>0</x:v>
      </x:c>
      <x:c r="H74" s="2" t="n">
        <x:f>$I$10*D74</x:f>
        <x:v>0</x:v>
      </x:c>
      <x:c r="I74" s="2" t="n">
        <x:f>'Costs'!B6*'Benefits'!D12</x:f>
        <x:v>3000</x:v>
      </x:c>
      <x:c r="J74" s="2" t="n">
        <x:f>'Costs'!C6*'Baseline'!B7</x:f>
        <x:v>1200</x:v>
      </x:c>
      <x:c r="K74" s="2" t="n">
        <x:f>SUM(F74:G74)</x:f>
        <x:v>0</x:v>
      </x:c>
      <x:c r="L74" s="2" t="n">
        <x:f>SUM(K74,H74)</x:f>
        <x:v>0</x:v>
      </x:c>
      <x:c r="M74" s="2" t="n">
        <x:f>I74</x:f>
        <x:v>3000</x:v>
      </x:c>
      <x:c r="N74" s="2" t="n">
        <x:f>K74</x:f>
        <x:v>0</x:v>
      </x:c>
      <x:c r="O74" s="2" t="n">
        <x:f>SUM(I74:J74)</x:f>
        <x:v>4200</x:v>
      </x:c>
      <x:c r="P74" s="2" t="n">
        <x:f>L74</x:f>
        <x:v>0</x:v>
      </x:c>
      <x:c r="Q74" s="2" t="n">
        <x:f>N74-M74</x:f>
        <x:v>-3000</x:v>
      </x:c>
      <x:c r="R74" s="2" t="n">
        <x:f>P74-O74</x:f>
        <x:v>-4200</x:v>
      </x:c>
      <x:c r="S74" s="2" t="n">
        <x:f>IF(AND(C74&gt;0,Q74&gt;=0),C74,1000)</x:f>
        <x:v>1000</x:v>
      </x:c>
      <x:c r="T74" s="2" t="n">
        <x:f>IF(AND(C74&gt;0,R74&gt;=0),C74,1000)</x:f>
        <x:v>1000</x:v>
      </x:c>
      <x:c r="U74" s="2"/>
      <x:c r="V74" s="2"/>
    </x:row>
    <x:row r="75" ht="24" customHeight="1">
      <x:c r="A75" s="2" t="str">
        <x:v>AI-assisted</x:v>
      </x:c>
      <x:c r="B75" s="2" t="str">
        <x:v>Central</x:v>
      </x:c>
      <x:c r="C75" s="2" t="n">
        <x:v>1</x:v>
      </x:c>
      <x:c r="D75" s="2" t="n">
        <x:f>'Benefits'!C23</x:f>
        <x:v>0.25</x:v>
      </x:c>
      <x:c r="E75" s="2" t="n">
        <x:f>$C$10*D75</x:f>
        <x:v>10.75</x:v>
      </x:c>
      <x:c r="F75" s="2" t="n">
        <x:f>$G$10*D75</x:f>
        <x:v>37.5</x:v>
      </x:c>
      <x:c r="G75" s="2" t="n">
        <x:f>$H$10*D75</x:f>
        <x:v>100</x:v>
      </x:c>
      <x:c r="H75" s="2" t="n">
        <x:f>$I$10*D75</x:f>
        <x:v>105</x:v>
      </x:c>
      <x:c r="I75" s="2" t="n">
        <x:f>'Costs'!D6*'Benefits'!D12</x:f>
        <x:v>200</x:v>
      </x:c>
      <x:c r="J75" s="2" t="n">
        <x:f>0</x:f>
        <x:v>0</x:v>
      </x:c>
      <x:c r="K75" s="2" t="n">
        <x:f>SUM(F75:G75)</x:f>
        <x:v>137.5</x:v>
      </x:c>
      <x:c r="L75" s="2" t="n">
        <x:f>SUM(K75,H75)</x:f>
        <x:v>242.5</x:v>
      </x:c>
      <x:c r="M75" s="2" t="n">
        <x:f>M74+I75</x:f>
        <x:v>3200</x:v>
      </x:c>
      <x:c r="N75" s="2" t="n">
        <x:f>N74+K75</x:f>
        <x:v>137.5</x:v>
      </x:c>
      <x:c r="O75" s="2" t="n">
        <x:f>O74+SUM(I75:J75)</x:f>
        <x:v>4400</x:v>
      </x:c>
      <x:c r="P75" s="2" t="n">
        <x:f>P74+L75</x:f>
        <x:v>242.5</x:v>
      </x:c>
      <x:c r="Q75" s="2" t="n">
        <x:f>N75-M75</x:f>
        <x:v>-3062.5</x:v>
      </x:c>
      <x:c r="R75" s="2" t="n">
        <x:f>P75-O75</x:f>
        <x:v>-4157.5</x:v>
      </x:c>
      <x:c r="S75" s="2" t="n">
        <x:f>IF(AND(C75&gt;0,Q75&gt;=0),C75,1000)</x:f>
        <x:v>1000</x:v>
      </x:c>
      <x:c r="T75" s="2" t="n">
        <x:f>IF(AND(C75&gt;0,R75&gt;=0),C75,1000)</x:f>
        <x:v>1000</x:v>
      </x:c>
      <x:c r="U75" s="2"/>
      <x:c r="V75" s="2"/>
    </x:row>
    <x:row r="76" ht="24" customHeight="1">
      <x:c r="A76" s="2" t="str">
        <x:v>AI-assisted</x:v>
      </x:c>
      <x:c r="B76" s="2" t="str">
        <x:v>Central</x:v>
      </x:c>
      <x:c r="C76" s="2" t="n">
        <x:v>2</x:v>
      </x:c>
      <x:c r="D76" s="2" t="n">
        <x:f>'Benefits'!D23</x:f>
        <x:v>0.5</x:v>
      </x:c>
      <x:c r="E76" s="2" t="n">
        <x:f>$C$10*D76</x:f>
        <x:v>21.5</x:v>
      </x:c>
      <x:c r="F76" s="2" t="n">
        <x:f>$G$10*D76</x:f>
        <x:v>75</x:v>
      </x:c>
      <x:c r="G76" s="2" t="n">
        <x:f>$H$10*D76</x:f>
        <x:v>200</x:v>
      </x:c>
      <x:c r="H76" s="2" t="n">
        <x:f>$I$10*D76</x:f>
        <x:v>210</x:v>
      </x:c>
      <x:c r="I76" s="2" t="n">
        <x:f>'Costs'!D6*'Benefits'!D12</x:f>
        <x:v>200</x:v>
      </x:c>
      <x:c r="J76" s="2" t="n">
        <x:f>0</x:f>
        <x:v>0</x:v>
      </x:c>
      <x:c r="K76" s="2" t="n">
        <x:f>SUM(F76:G76)</x:f>
        <x:v>275</x:v>
      </x:c>
      <x:c r="L76" s="2" t="n">
        <x:f>SUM(K76,H76)</x:f>
        <x:v>485</x:v>
      </x:c>
      <x:c r="M76" s="2" t="n">
        <x:f>M75+I76</x:f>
        <x:v>3400</x:v>
      </x:c>
      <x:c r="N76" s="2" t="n">
        <x:f>N75+K76</x:f>
        <x:v>412.5</x:v>
      </x:c>
      <x:c r="O76" s="2" t="n">
        <x:f>O75+SUM(I76:J76)</x:f>
        <x:v>4600</x:v>
      </x:c>
      <x:c r="P76" s="2" t="n">
        <x:f>P75+L76</x:f>
        <x:v>727.5</x:v>
      </x:c>
      <x:c r="Q76" s="2" t="n">
        <x:f>N76-M76</x:f>
        <x:v>-2987.5</x:v>
      </x:c>
      <x:c r="R76" s="2" t="n">
        <x:f>P76-O76</x:f>
        <x:v>-3872.5</x:v>
      </x:c>
      <x:c r="S76" s="2" t="n">
        <x:f>IF(AND(C76&gt;0,Q76&gt;=0),C76,1000)</x:f>
        <x:v>1000</x:v>
      </x:c>
      <x:c r="T76" s="2" t="n">
        <x:f>IF(AND(C76&gt;0,R76&gt;=0),C76,1000)</x:f>
        <x:v>1000</x:v>
      </x:c>
      <x:c r="U76" s="2"/>
      <x:c r="V76" s="2"/>
    </x:row>
    <x:row r="77" ht="24" customHeight="1">
      <x:c r="A77" s="2" t="str">
        <x:v>AI-assisted</x:v>
      </x:c>
      <x:c r="B77" s="2" t="str">
        <x:v>Central</x:v>
      </x:c>
      <x:c r="C77" s="2" t="n">
        <x:v>3</x:v>
      </x:c>
      <x:c r="D77" s="2" t="n">
        <x:f>'Benefits'!E23</x:f>
        <x:v>0.75</x:v>
      </x:c>
      <x:c r="E77" s="2" t="n">
        <x:f>$C$10*D77</x:f>
        <x:v>32.25</x:v>
      </x:c>
      <x:c r="F77" s="2" t="n">
        <x:f>$G$10*D77</x:f>
        <x:v>112.5</x:v>
      </x:c>
      <x:c r="G77" s="2" t="n">
        <x:f>$H$10*D77</x:f>
        <x:v>300</x:v>
      </x:c>
      <x:c r="H77" s="2" t="n">
        <x:f>$I$10*D77</x:f>
        <x:v>315</x:v>
      </x:c>
      <x:c r="I77" s="2" t="n">
        <x:f>'Costs'!D6*'Benefits'!D12</x:f>
        <x:v>200</x:v>
      </x:c>
      <x:c r="J77" s="2" t="n">
        <x:f>0</x:f>
        <x:v>0</x:v>
      </x:c>
      <x:c r="K77" s="2" t="n">
        <x:f>SUM(F77:G77)</x:f>
        <x:v>412.5</x:v>
      </x:c>
      <x:c r="L77" s="2" t="n">
        <x:f>SUM(K77,H77)</x:f>
        <x:v>727.5</x:v>
      </x:c>
      <x:c r="M77" s="2" t="n">
        <x:f>M76+I77</x:f>
        <x:v>3600</x:v>
      </x:c>
      <x:c r="N77" s="2" t="n">
        <x:f>N76+K77</x:f>
        <x:v>825</x:v>
      </x:c>
      <x:c r="O77" s="2" t="n">
        <x:f>O76+SUM(I77:J77)</x:f>
        <x:v>4800</x:v>
      </x:c>
      <x:c r="P77" s="2" t="n">
        <x:f>P76+L77</x:f>
        <x:v>1455</x:v>
      </x:c>
      <x:c r="Q77" s="2" t="n">
        <x:f>N77-M77</x:f>
        <x:v>-2775</x:v>
      </x:c>
      <x:c r="R77" s="2" t="n">
        <x:f>P77-O77</x:f>
        <x:v>-3345</x:v>
      </x:c>
      <x:c r="S77" s="2" t="n">
        <x:f>IF(AND(C77&gt;0,Q77&gt;=0),C77,1000)</x:f>
        <x:v>1000</x:v>
      </x:c>
      <x:c r="T77" s="2" t="n">
        <x:f>IF(AND(C77&gt;0,R77&gt;=0),C77,1000)</x:f>
        <x:v>1000</x:v>
      </x:c>
      <x:c r="U77" s="2"/>
      <x:c r="V77" s="2"/>
    </x:row>
    <x:row r="78" ht="24" customHeight="1">
      <x:c r="A78" s="2" t="str">
        <x:v>AI-assisted</x:v>
      </x:c>
      <x:c r="B78" s="2" t="str">
        <x:v>Central</x:v>
      </x:c>
      <x:c r="C78" s="2" t="n">
        <x:v>4</x:v>
      </x:c>
      <x:c r="D78" s="2" t="n">
        <x:f>'Benefits'!F23</x:f>
        <x:v>1</x:v>
      </x:c>
      <x:c r="E78" s="2" t="n">
        <x:f>$C$10*D78</x:f>
        <x:v>43</x:v>
      </x:c>
      <x:c r="F78" s="2" t="n">
        <x:f>$G$10*D78</x:f>
        <x:v>150</x:v>
      </x:c>
      <x:c r="G78" s="2" t="n">
        <x:f>$H$10*D78</x:f>
        <x:v>400</x:v>
      </x:c>
      <x:c r="H78" s="2" t="n">
        <x:f>$I$10*D78</x:f>
        <x:v>420</x:v>
      </x:c>
      <x:c r="I78" s="2" t="n">
        <x:f>'Costs'!D6*'Benefits'!D12</x:f>
        <x:v>200</x:v>
      </x:c>
      <x:c r="J78" s="2" t="n">
        <x:f>0</x:f>
        <x:v>0</x:v>
      </x:c>
      <x:c r="K78" s="2" t="n">
        <x:f>SUM(F78:G78)</x:f>
        <x:v>550</x:v>
      </x:c>
      <x:c r="L78" s="2" t="n">
        <x:f>SUM(K78,H78)</x:f>
        <x:v>970</x:v>
      </x:c>
      <x:c r="M78" s="2" t="n">
        <x:f>M77+I78</x:f>
        <x:v>3800</x:v>
      </x:c>
      <x:c r="N78" s="2" t="n">
        <x:f>N77+K78</x:f>
        <x:v>1375</x:v>
      </x:c>
      <x:c r="O78" s="2" t="n">
        <x:f>O77+SUM(I78:J78)</x:f>
        <x:v>5000</x:v>
      </x:c>
      <x:c r="P78" s="2" t="n">
        <x:f>P77+L78</x:f>
        <x:v>2425</x:v>
      </x:c>
      <x:c r="Q78" s="2" t="n">
        <x:f>N78-M78</x:f>
        <x:v>-2425</x:v>
      </x:c>
      <x:c r="R78" s="2" t="n">
        <x:f>P78-O78</x:f>
        <x:v>-2575</x:v>
      </x:c>
      <x:c r="S78" s="2" t="n">
        <x:f>IF(AND(C78&gt;0,Q78&gt;=0),C78,1000)</x:f>
        <x:v>1000</x:v>
      </x:c>
      <x:c r="T78" s="2" t="n">
        <x:f>IF(AND(C78&gt;0,R78&gt;=0),C78,1000)</x:f>
        <x:v>1000</x:v>
      </x:c>
      <x:c r="U78" s="2"/>
      <x:c r="V78" s="2"/>
    </x:row>
    <x:row r="79" ht="24" customHeight="1">
      <x:c r="A79" s="2" t="str">
        <x:v>AI-assisted</x:v>
      </x:c>
      <x:c r="B79" s="2" t="str">
        <x:v>Central</x:v>
      </x:c>
      <x:c r="C79" s="2" t="n">
        <x:v>5</x:v>
      </x:c>
      <x:c r="D79" s="2" t="n">
        <x:f>'Benefits'!G23</x:f>
        <x:v>1</x:v>
      </x:c>
      <x:c r="E79" s="2" t="n">
        <x:f>$C$10*D79</x:f>
        <x:v>43</x:v>
      </x:c>
      <x:c r="F79" s="2" t="n">
        <x:f>$G$10*D79</x:f>
        <x:v>150</x:v>
      </x:c>
      <x:c r="G79" s="2" t="n">
        <x:f>$H$10*D79</x:f>
        <x:v>400</x:v>
      </x:c>
      <x:c r="H79" s="2" t="n">
        <x:f>$I$10*D79</x:f>
        <x:v>420</x:v>
      </x:c>
      <x:c r="I79" s="2" t="n">
        <x:f>'Costs'!D6*'Benefits'!D12</x:f>
        <x:v>200</x:v>
      </x:c>
      <x:c r="J79" s="2" t="n">
        <x:f>0</x:f>
        <x:v>0</x:v>
      </x:c>
      <x:c r="K79" s="2" t="n">
        <x:f>SUM(F79:G79)</x:f>
        <x:v>550</x:v>
      </x:c>
      <x:c r="L79" s="2" t="n">
        <x:f>SUM(K79,H79)</x:f>
        <x:v>970</x:v>
      </x:c>
      <x:c r="M79" s="2" t="n">
        <x:f>M78+I79</x:f>
        <x:v>4000</x:v>
      </x:c>
      <x:c r="N79" s="2" t="n">
        <x:f>N78+K79</x:f>
        <x:v>1925</x:v>
      </x:c>
      <x:c r="O79" s="2" t="n">
        <x:f>O78+SUM(I79:J79)</x:f>
        <x:v>5200</x:v>
      </x:c>
      <x:c r="P79" s="2" t="n">
        <x:f>P78+L79</x:f>
        <x:v>3395</x:v>
      </x:c>
      <x:c r="Q79" s="2" t="n">
        <x:f>N79-M79</x:f>
        <x:v>-2075</x:v>
      </x:c>
      <x:c r="R79" s="2" t="n">
        <x:f>P79-O79</x:f>
        <x:v>-1805</x:v>
      </x:c>
      <x:c r="S79" s="2" t="n">
        <x:f>IF(AND(C79&gt;0,Q79&gt;=0),C79,1000)</x:f>
        <x:v>1000</x:v>
      </x:c>
      <x:c r="T79" s="2" t="n">
        <x:f>IF(AND(C79&gt;0,R79&gt;=0),C79,1000)</x:f>
        <x:v>1000</x:v>
      </x:c>
      <x:c r="U79" s="2"/>
      <x:c r="V79" s="2"/>
    </x:row>
    <x:row r="80" ht="24" customHeight="1">
      <x:c r="A80" s="2" t="str">
        <x:v>AI-assisted</x:v>
      </x:c>
      <x:c r="B80" s="2" t="str">
        <x:v>Central</x:v>
      </x:c>
      <x:c r="C80" s="2" t="n">
        <x:v>6</x:v>
      </x:c>
      <x:c r="D80" s="2" t="n">
        <x:f>'Benefits'!H23</x:f>
        <x:v>1</x:v>
      </x:c>
      <x:c r="E80" s="2" t="n">
        <x:f>$C$10*D80</x:f>
        <x:v>43</x:v>
      </x:c>
      <x:c r="F80" s="2" t="n">
        <x:f>$G$10*D80</x:f>
        <x:v>150</x:v>
      </x:c>
      <x:c r="G80" s="2" t="n">
        <x:f>$H$10*D80</x:f>
        <x:v>400</x:v>
      </x:c>
      <x:c r="H80" s="2" t="n">
        <x:f>$I$10*D80</x:f>
        <x:v>420</x:v>
      </x:c>
      <x:c r="I80" s="2" t="n">
        <x:f>'Costs'!D6*'Benefits'!D12</x:f>
        <x:v>200</x:v>
      </x:c>
      <x:c r="J80" s="2" t="n">
        <x:f>0</x:f>
        <x:v>0</x:v>
      </x:c>
      <x:c r="K80" s="2" t="n">
        <x:f>SUM(F80:G80)</x:f>
        <x:v>550</x:v>
      </x:c>
      <x:c r="L80" s="2" t="n">
        <x:f>SUM(K80,H80)</x:f>
        <x:v>970</x:v>
      </x:c>
      <x:c r="M80" s="2" t="n">
        <x:f>M79+I80</x:f>
        <x:v>4200</x:v>
      </x:c>
      <x:c r="N80" s="2" t="n">
        <x:f>N79+K80</x:f>
        <x:v>2475</x:v>
      </x:c>
      <x:c r="O80" s="2" t="n">
        <x:f>O79+SUM(I80:J80)</x:f>
        <x:v>5400</x:v>
      </x:c>
      <x:c r="P80" s="2" t="n">
        <x:f>P79+L80</x:f>
        <x:v>4365</x:v>
      </x:c>
      <x:c r="Q80" s="2" t="n">
        <x:f>N80-M80</x:f>
        <x:v>-1725</x:v>
      </x:c>
      <x:c r="R80" s="2" t="n">
        <x:f>P80-O80</x:f>
        <x:v>-1035</x:v>
      </x:c>
      <x:c r="S80" s="2" t="n">
        <x:f>IF(AND(C80&gt;0,Q80&gt;=0),C80,1000)</x:f>
        <x:v>1000</x:v>
      </x:c>
      <x:c r="T80" s="2" t="n">
        <x:f>IF(AND(C80&gt;0,R80&gt;=0),C80,1000)</x:f>
        <x:v>1000</x:v>
      </x:c>
      <x:c r="U80" s="2"/>
      <x:c r="V80" s="2"/>
    </x:row>
    <x:row r="81" ht="24" customHeight="1">
      <x:c r="A81" s="2" t="str">
        <x:v>AI-assisted</x:v>
      </x:c>
      <x:c r="B81" s="2" t="str">
        <x:v>Central</x:v>
      </x:c>
      <x:c r="C81" s="2" t="n">
        <x:v>7</x:v>
      </x:c>
      <x:c r="D81" s="2" t="n">
        <x:f>'Benefits'!I23</x:f>
        <x:v>1</x:v>
      </x:c>
      <x:c r="E81" s="2" t="n">
        <x:f>$C$10*D81</x:f>
        <x:v>43</x:v>
      </x:c>
      <x:c r="F81" s="2" t="n">
        <x:f>$G$10*D81</x:f>
        <x:v>150</x:v>
      </x:c>
      <x:c r="G81" s="2" t="n">
        <x:f>$H$10*D81</x:f>
        <x:v>400</x:v>
      </x:c>
      <x:c r="H81" s="2" t="n">
        <x:f>$I$10*D81</x:f>
        <x:v>420</x:v>
      </x:c>
      <x:c r="I81" s="2" t="n">
        <x:f>'Costs'!D6*'Benefits'!D12</x:f>
        <x:v>200</x:v>
      </x:c>
      <x:c r="J81" s="2" t="n">
        <x:f>0</x:f>
        <x:v>0</x:v>
      </x:c>
      <x:c r="K81" s="2" t="n">
        <x:f>SUM(F81:G81)</x:f>
        <x:v>550</x:v>
      </x:c>
      <x:c r="L81" s="2" t="n">
        <x:f>SUM(K81,H81)</x:f>
        <x:v>970</x:v>
      </x:c>
      <x:c r="M81" s="2" t="n">
        <x:f>M80+I81</x:f>
        <x:v>4400</x:v>
      </x:c>
      <x:c r="N81" s="2" t="n">
        <x:f>N80+K81</x:f>
        <x:v>3025</x:v>
      </x:c>
      <x:c r="O81" s="2" t="n">
        <x:f>O80+SUM(I81:J81)</x:f>
        <x:v>5600</x:v>
      </x:c>
      <x:c r="P81" s="2" t="n">
        <x:f>P80+L81</x:f>
        <x:v>5335</x:v>
      </x:c>
      <x:c r="Q81" s="2" t="n">
        <x:f>N81-M81</x:f>
        <x:v>-1375</x:v>
      </x:c>
      <x:c r="R81" s="2" t="n">
        <x:f>P81-O81</x:f>
        <x:v>-265</x:v>
      </x:c>
      <x:c r="S81" s="2" t="n">
        <x:f>IF(AND(C81&gt;0,Q81&gt;=0),C81,1000)</x:f>
        <x:v>1000</x:v>
      </x:c>
      <x:c r="T81" s="2" t="n">
        <x:f>IF(AND(C81&gt;0,R81&gt;=0),C81,1000)</x:f>
        <x:v>1000</x:v>
      </x:c>
      <x:c r="U81" s="2"/>
      <x:c r="V81" s="2"/>
    </x:row>
    <x:row r="82" ht="24" customHeight="1">
      <x:c r="A82" s="2" t="str">
        <x:v>AI-assisted</x:v>
      </x:c>
      <x:c r="B82" s="2" t="str">
        <x:v>Central</x:v>
      </x:c>
      <x:c r="C82" s="2" t="n">
        <x:v>8</x:v>
      </x:c>
      <x:c r="D82" s="2" t="n">
        <x:f>'Benefits'!J23</x:f>
        <x:v>1</x:v>
      </x:c>
      <x:c r="E82" s="2" t="n">
        <x:f>$C$10*D82</x:f>
        <x:v>43</x:v>
      </x:c>
      <x:c r="F82" s="2" t="n">
        <x:f>$G$10*D82</x:f>
        <x:v>150</x:v>
      </x:c>
      <x:c r="G82" s="2" t="n">
        <x:f>$H$10*D82</x:f>
        <x:v>400</x:v>
      </x:c>
      <x:c r="H82" s="2" t="n">
        <x:f>$I$10*D82</x:f>
        <x:v>420</x:v>
      </x:c>
      <x:c r="I82" s="2" t="n">
        <x:f>'Costs'!D6*'Benefits'!D12</x:f>
        <x:v>200</x:v>
      </x:c>
      <x:c r="J82" s="2" t="n">
        <x:f>0</x:f>
        <x:v>0</x:v>
      </x:c>
      <x:c r="K82" s="2" t="n">
        <x:f>SUM(F82:G82)</x:f>
        <x:v>550</x:v>
      </x:c>
      <x:c r="L82" s="2" t="n">
        <x:f>SUM(K82,H82)</x:f>
        <x:v>970</x:v>
      </x:c>
      <x:c r="M82" s="2" t="n">
        <x:f>M81+I82</x:f>
        <x:v>4600</x:v>
      </x:c>
      <x:c r="N82" s="2" t="n">
        <x:f>N81+K82</x:f>
        <x:v>3575</x:v>
      </x:c>
      <x:c r="O82" s="2" t="n">
        <x:f>O81+SUM(I82:J82)</x:f>
        <x:v>5800</x:v>
      </x:c>
      <x:c r="P82" s="2" t="n">
        <x:f>P81+L82</x:f>
        <x:v>6305</x:v>
      </x:c>
      <x:c r="Q82" s="2" t="n">
        <x:f>N82-M82</x:f>
        <x:v>-1025</x:v>
      </x:c>
      <x:c r="R82" s="2" t="n">
        <x:f>P82-O82</x:f>
        <x:v>505</x:v>
      </x:c>
      <x:c r="S82" s="2" t="n">
        <x:f>IF(AND(C82&gt;0,Q82&gt;=0),C82,1000)</x:f>
        <x:v>1000</x:v>
      </x:c>
      <x:c r="T82" s="2" t="n">
        <x:f>IF(AND(C82&gt;0,R82&gt;=0),C82,1000)</x:f>
        <x:v>8</x:v>
      </x:c>
      <x:c r="U82" s="2"/>
      <x:c r="V82" s="2"/>
    </x:row>
    <x:row r="83" ht="24" customHeight="1">
      <x:c r="A83" s="2" t="str">
        <x:v>AI-assisted</x:v>
      </x:c>
      <x:c r="B83" s="2" t="str">
        <x:v>Central</x:v>
      </x:c>
      <x:c r="C83" s="2" t="n">
        <x:v>9</x:v>
      </x:c>
      <x:c r="D83" s="2" t="n">
        <x:f>'Benefits'!K23</x:f>
        <x:v>1</x:v>
      </x:c>
      <x:c r="E83" s="2" t="n">
        <x:f>$C$10*D83</x:f>
        <x:v>43</x:v>
      </x:c>
      <x:c r="F83" s="2" t="n">
        <x:f>$G$10*D83</x:f>
        <x:v>150</x:v>
      </x:c>
      <x:c r="G83" s="2" t="n">
        <x:f>$H$10*D83</x:f>
        <x:v>400</x:v>
      </x:c>
      <x:c r="H83" s="2" t="n">
        <x:f>$I$10*D83</x:f>
        <x:v>420</x:v>
      </x:c>
      <x:c r="I83" s="2" t="n">
        <x:f>'Costs'!D6*'Benefits'!D12</x:f>
        <x:v>200</x:v>
      </x:c>
      <x:c r="J83" s="2" t="n">
        <x:f>0</x:f>
        <x:v>0</x:v>
      </x:c>
      <x:c r="K83" s="2" t="n">
        <x:f>SUM(F83:G83)</x:f>
        <x:v>550</x:v>
      </x:c>
      <x:c r="L83" s="2" t="n">
        <x:f>SUM(K83,H83)</x:f>
        <x:v>970</x:v>
      </x:c>
      <x:c r="M83" s="2" t="n">
        <x:f>M82+I83</x:f>
        <x:v>4800</x:v>
      </x:c>
      <x:c r="N83" s="2" t="n">
        <x:f>N82+K83</x:f>
        <x:v>4125</x:v>
      </x:c>
      <x:c r="O83" s="2" t="n">
        <x:f>O82+SUM(I83:J83)</x:f>
        <x:v>6000</x:v>
      </x:c>
      <x:c r="P83" s="2" t="n">
        <x:f>P82+L83</x:f>
        <x:v>7275</x:v>
      </x:c>
      <x:c r="Q83" s="2" t="n">
        <x:f>N83-M83</x:f>
        <x:v>-675</x:v>
      </x:c>
      <x:c r="R83" s="2" t="n">
        <x:f>P83-O83</x:f>
        <x:v>1275</x:v>
      </x:c>
      <x:c r="S83" s="2" t="n">
        <x:f>IF(AND(C83&gt;0,Q83&gt;=0),C83,1000)</x:f>
        <x:v>1000</x:v>
      </x:c>
      <x:c r="T83" s="2" t="n">
        <x:f>IF(AND(C83&gt;0,R83&gt;=0),C83,1000)</x:f>
        <x:v>9</x:v>
      </x:c>
      <x:c r="U83" s="2"/>
      <x:c r="V83" s="2"/>
    </x:row>
    <x:row r="84" ht="24" customHeight="1">
      <x:c r="A84" s="2" t="str">
        <x:v>AI-assisted</x:v>
      </x:c>
      <x:c r="B84" s="2" t="str">
        <x:v>Central</x:v>
      </x:c>
      <x:c r="C84" s="2" t="n">
        <x:v>10</x:v>
      </x:c>
      <x:c r="D84" s="2" t="n">
        <x:f>'Benefits'!L23</x:f>
        <x:v>1</x:v>
      </x:c>
      <x:c r="E84" s="2" t="n">
        <x:f>$C$10*D84</x:f>
        <x:v>43</x:v>
      </x:c>
      <x:c r="F84" s="2" t="n">
        <x:f>$G$10*D84</x:f>
        <x:v>150</x:v>
      </x:c>
      <x:c r="G84" s="2" t="n">
        <x:f>$H$10*D84</x:f>
        <x:v>400</x:v>
      </x:c>
      <x:c r="H84" s="2" t="n">
        <x:f>$I$10*D84</x:f>
        <x:v>420</x:v>
      </x:c>
      <x:c r="I84" s="2" t="n">
        <x:f>'Costs'!D6*'Benefits'!D12</x:f>
        <x:v>200</x:v>
      </x:c>
      <x:c r="J84" s="2" t="n">
        <x:f>0</x:f>
        <x:v>0</x:v>
      </x:c>
      <x:c r="K84" s="2" t="n">
        <x:f>SUM(F84:G84)</x:f>
        <x:v>550</x:v>
      </x:c>
      <x:c r="L84" s="2" t="n">
        <x:f>SUM(K84,H84)</x:f>
        <x:v>970</x:v>
      </x:c>
      <x:c r="M84" s="2" t="n">
        <x:f>M83+I84</x:f>
        <x:v>5000</x:v>
      </x:c>
      <x:c r="N84" s="2" t="n">
        <x:f>N83+K84</x:f>
        <x:v>4675</x:v>
      </x:c>
      <x:c r="O84" s="2" t="n">
        <x:f>O83+SUM(I84:J84)</x:f>
        <x:v>6200</x:v>
      </x:c>
      <x:c r="P84" s="2" t="n">
        <x:f>P83+L84</x:f>
        <x:v>8245</x:v>
      </x:c>
      <x:c r="Q84" s="2" t="n">
        <x:f>N84-M84</x:f>
        <x:v>-325</x:v>
      </x:c>
      <x:c r="R84" s="2" t="n">
        <x:f>P84-O84</x:f>
        <x:v>2045</x:v>
      </x:c>
      <x:c r="S84" s="2" t="n">
        <x:f>IF(AND(C84&gt;0,Q84&gt;=0),C84,1000)</x:f>
        <x:v>1000</x:v>
      </x:c>
      <x:c r="T84" s="2" t="n">
        <x:f>IF(AND(C84&gt;0,R84&gt;=0),C84,1000)</x:f>
        <x:v>10</x:v>
      </x:c>
      <x:c r="U84" s="2"/>
      <x:c r="V84" s="2"/>
    </x:row>
    <x:row r="85" ht="24" customHeight="1">
      <x:c r="A85" s="2" t="str">
        <x:v>AI-assisted</x:v>
      </x:c>
      <x:c r="B85" s="2" t="str">
        <x:v>Central</x:v>
      </x:c>
      <x:c r="C85" s="2" t="n">
        <x:v>11</x:v>
      </x:c>
      <x:c r="D85" s="2" t="n">
        <x:f>'Benefits'!M23</x:f>
        <x:v>1</x:v>
      </x:c>
      <x:c r="E85" s="2" t="n">
        <x:f>$C$10*D85</x:f>
        <x:v>43</x:v>
      </x:c>
      <x:c r="F85" s="2" t="n">
        <x:f>$G$10*D85</x:f>
        <x:v>150</x:v>
      </x:c>
      <x:c r="G85" s="2" t="n">
        <x:f>$H$10*D85</x:f>
        <x:v>400</x:v>
      </x:c>
      <x:c r="H85" s="2" t="n">
        <x:f>$I$10*D85</x:f>
        <x:v>420</x:v>
      </x:c>
      <x:c r="I85" s="2" t="n">
        <x:f>'Costs'!D6*'Benefits'!D12</x:f>
        <x:v>200</x:v>
      </x:c>
      <x:c r="J85" s="2" t="n">
        <x:f>0</x:f>
        <x:v>0</x:v>
      </x:c>
      <x:c r="K85" s="2" t="n">
        <x:f>SUM(F85:G85)</x:f>
        <x:v>550</x:v>
      </x:c>
      <x:c r="L85" s="2" t="n">
        <x:f>SUM(K85,H85)</x:f>
        <x:v>970</x:v>
      </x:c>
      <x:c r="M85" s="2" t="n">
        <x:f>M84+I85</x:f>
        <x:v>5200</x:v>
      </x:c>
      <x:c r="N85" s="2" t="n">
        <x:f>N84+K85</x:f>
        <x:v>5225</x:v>
      </x:c>
      <x:c r="O85" s="2" t="n">
        <x:f>O84+SUM(I85:J85)</x:f>
        <x:v>6400</x:v>
      </x:c>
      <x:c r="P85" s="2" t="n">
        <x:f>P84+L85</x:f>
        <x:v>9215</x:v>
      </x:c>
      <x:c r="Q85" s="2" t="n">
        <x:f>N85-M85</x:f>
        <x:v>25</x:v>
      </x:c>
      <x:c r="R85" s="2" t="n">
        <x:f>P85-O85</x:f>
        <x:v>2815</x:v>
      </x:c>
      <x:c r="S85" s="2" t="n">
        <x:f>IF(AND(C85&gt;0,Q85&gt;=0),C85,1000)</x:f>
        <x:v>11</x:v>
      </x:c>
      <x:c r="T85" s="2" t="n">
        <x:f>IF(AND(C85&gt;0,R85&gt;=0),C85,1000)</x:f>
        <x:v>11</x:v>
      </x:c>
      <x:c r="U85" s="2"/>
      <x:c r="V85" s="2"/>
    </x:row>
    <x:row r="86" ht="24" customHeight="1">
      <x:c r="A86" s="2" t="str">
        <x:v>AI-assisted</x:v>
      </x:c>
      <x:c r="B86" s="2" t="str">
        <x:v>Central</x:v>
      </x:c>
      <x:c r="C86" s="2" t="n">
        <x:v>12</x:v>
      </x:c>
      <x:c r="D86" s="2" t="n">
        <x:f>'Benefits'!N23</x:f>
        <x:v>1</x:v>
      </x:c>
      <x:c r="E86" s="2" t="n">
        <x:f>$C$10*D86</x:f>
        <x:v>43</x:v>
      </x:c>
      <x:c r="F86" s="2" t="n">
        <x:f>$G$10*D86</x:f>
        <x:v>150</x:v>
      </x:c>
      <x:c r="G86" s="2" t="n">
        <x:f>$H$10*D86</x:f>
        <x:v>400</x:v>
      </x:c>
      <x:c r="H86" s="2" t="n">
        <x:f>$I$10*D86</x:f>
        <x:v>420</x:v>
      </x:c>
      <x:c r="I86" s="2" t="n">
        <x:f>'Costs'!D6*'Benefits'!D12</x:f>
        <x:v>200</x:v>
      </x:c>
      <x:c r="J86" s="2" t="n">
        <x:f>0</x:f>
        <x:v>0</x:v>
      </x:c>
      <x:c r="K86" s="2" t="n">
        <x:f>SUM(F86:G86)</x:f>
        <x:v>550</x:v>
      </x:c>
      <x:c r="L86" s="2" t="n">
        <x:f>SUM(K86,H86)</x:f>
        <x:v>970</x:v>
      </x:c>
      <x:c r="M86" s="2" t="n">
        <x:f>M85+I86</x:f>
        <x:v>5400</x:v>
      </x:c>
      <x:c r="N86" s="2" t="n">
        <x:f>N85+K86</x:f>
        <x:v>5775</x:v>
      </x:c>
      <x:c r="O86" s="2" t="n">
        <x:f>O85+SUM(I86:J86)</x:f>
        <x:v>6600</x:v>
      </x:c>
      <x:c r="P86" s="2" t="n">
        <x:f>P85+L86</x:f>
        <x:v>10185</x:v>
      </x:c>
      <x:c r="Q86" s="2" t="n">
        <x:f>N86-M86</x:f>
        <x:v>375</x:v>
      </x:c>
      <x:c r="R86" s="2" t="n">
        <x:f>P86-O86</x:f>
        <x:v>3585</x:v>
      </x:c>
      <x:c r="S86" s="2" t="n">
        <x:f>IF(AND(C86&gt;0,Q86&gt;=0),C86,1000)</x:f>
        <x:v>12</x:v>
      </x:c>
      <x:c r="T86" s="2" t="n">
        <x:f>IF(AND(C86&gt;0,R86&gt;=0),C86,1000)</x:f>
        <x:v>12</x:v>
      </x:c>
      <x:c r="U86" s="2"/>
      <x:c r="V86" s="2"/>
    </x:row>
    <x:row r="87" ht="24" customHeight="1">
      <x:c r="A87" s="2" t="str">
        <x:v>Option</x:v>
      </x:c>
      <x:c r="B87" s="2" t="str">
        <x:v>Scenario</x:v>
      </x:c>
      <x:c r="C87" s="2" t="str">
        <x:v>Month</x:v>
      </x:c>
      <x:c r="D87" s="2" t="str">
        <x:v>Ramp</x:v>
      </x:c>
      <x:c r="E87" s="2" t="str">
        <x:v>Net hours</x:v>
      </x:c>
      <x:c r="F87" s="2" t="str">
        <x:v>Avoided cash GBP</x:v>
      </x:c>
      <x:c r="G87" s="2" t="str">
        <x:v>Contribution GBP</x:v>
      </x:c>
      <x:c r="H87" s="2" t="str">
        <x:v>Capacity GBP</x:v>
      </x:c>
      <x:c r="I87" s="2" t="str">
        <x:v>Cash cost GBP</x:v>
      </x:c>
      <x:c r="J87" s="2" t="str">
        <x:v>Internal setup GBP</x:v>
      </x:c>
      <x:c r="K87" s="2" t="str">
        <x:v>Cash benefit GBP</x:v>
      </x:c>
      <x:c r="L87" s="2" t="str">
        <x:v>Economic benefit GBP</x:v>
      </x:c>
      <x:c r="M87" s="2" t="str">
        <x:v>Cum cash costs GBP</x:v>
      </x:c>
      <x:c r="N87" s="2" t="str">
        <x:v>Cum cash benefits GBP</x:v>
      </x:c>
      <x:c r="O87" s="2" t="str">
        <x:v>Cum economic costs GBP</x:v>
      </x:c>
      <x:c r="P87" s="2" t="str">
        <x:v>Cum economic benefits GBP</x:v>
      </x:c>
      <x:c r="Q87" s="2" t="str">
        <x:v>Cash net GBP</x:v>
      </x:c>
      <x:c r="R87" s="2" t="str">
        <x:v>Economic net GBP</x:v>
      </x:c>
      <x:c r="S87" s="2" t="str">
        <x:v>Cash crossing</x:v>
      </x:c>
      <x:c r="T87" s="2" t="str">
        <x:v>Economic crossing</x:v>
      </x:c>
      <x:c r="U87" s="2"/>
      <x:c r="V87" s="2"/>
    </x:row>
    <x:row r="88" ht="24" customHeight="1">
      <x:c r="A88" s="2" t="str">
        <x:v>AI-assisted</x:v>
      </x:c>
      <x:c r="B88" s="2" t="str">
        <x:v>Optimistic</x:v>
      </x:c>
      <x:c r="C88" s="2" t="n">
        <x:v>0</x:v>
      </x:c>
      <x:c r="D88" s="2" t="n">
        <x:f>'Benefits'!B23</x:f>
        <x:v>0</x:v>
      </x:c>
      <x:c r="E88" s="2" t="n">
        <x:f>$C$11*D88</x:f>
        <x:v>0</x:v>
      </x:c>
      <x:c r="F88" s="2" t="n">
        <x:f>$G$11*D88</x:f>
        <x:v>0</x:v>
      </x:c>
      <x:c r="G88" s="2" t="n">
        <x:f>$H$11*D88</x:f>
        <x:v>0</x:v>
      </x:c>
      <x:c r="H88" s="2" t="n">
        <x:f>$I$11*D88</x:f>
        <x:v>0</x:v>
      </x:c>
      <x:c r="I88" s="2" t="n">
        <x:f>'Costs'!B6*'Benefits'!D13</x:f>
        <x:v>2700</x:v>
      </x:c>
      <x:c r="J88" s="2" t="n">
        <x:f>'Costs'!C6*'Baseline'!B7</x:f>
        <x:v>1200</x:v>
      </x:c>
      <x:c r="K88" s="2" t="n">
        <x:f>SUM(F88:G88)</x:f>
        <x:v>0</x:v>
      </x:c>
      <x:c r="L88" s="2" t="n">
        <x:f>SUM(K88,H88)</x:f>
        <x:v>0</x:v>
      </x:c>
      <x:c r="M88" s="2" t="n">
        <x:f>I88</x:f>
        <x:v>2700</x:v>
      </x:c>
      <x:c r="N88" s="2" t="n">
        <x:f>K88</x:f>
        <x:v>0</x:v>
      </x:c>
      <x:c r="O88" s="2" t="n">
        <x:f>SUM(I88:J88)</x:f>
        <x:v>3900</x:v>
      </x:c>
      <x:c r="P88" s="2" t="n">
        <x:f>L88</x:f>
        <x:v>0</x:v>
      </x:c>
      <x:c r="Q88" s="2" t="n">
        <x:f>N88-M88</x:f>
        <x:v>-2700</x:v>
      </x:c>
      <x:c r="R88" s="2" t="n">
        <x:f>P88-O88</x:f>
        <x:v>-3900</x:v>
      </x:c>
      <x:c r="S88" s="2" t="n">
        <x:f>IF(AND(C88&gt;0,Q88&gt;=0),C88,1000)</x:f>
        <x:v>1000</x:v>
      </x:c>
      <x:c r="T88" s="2" t="n">
        <x:f>IF(AND(C88&gt;0,R88&gt;=0),C88,1000)</x:f>
        <x:v>1000</x:v>
      </x:c>
      <x:c r="U88" s="2"/>
      <x:c r="V88" s="2"/>
    </x:row>
    <x:row r="89" ht="24" customHeight="1">
      <x:c r="A89" s="2" t="str">
        <x:v>AI-assisted</x:v>
      </x:c>
      <x:c r="B89" s="2" t="str">
        <x:v>Optimistic</x:v>
      </x:c>
      <x:c r="C89" s="2" t="n">
        <x:v>1</x:v>
      </x:c>
      <x:c r="D89" s="2" t="n">
        <x:f>'Benefits'!C23</x:f>
        <x:v>0.25</x:v>
      </x:c>
      <x:c r="E89" s="2" t="n">
        <x:f>$C$11*D89</x:f>
        <x:v>14.6</x:v>
      </x:c>
      <x:c r="F89" s="2" t="n">
        <x:f>$G$11*D89</x:f>
        <x:v>75</x:v>
      </x:c>
      <x:c r="G89" s="2" t="n">
        <x:f>$H$11*D89</x:f>
        <x:v>150</x:v>
      </x:c>
      <x:c r="H89" s="2" t="n">
        <x:f>$I$11*D89</x:f>
        <x:v>187.875</x:v>
      </x:c>
      <x:c r="I89" s="2" t="n">
        <x:f>'Costs'!D6*'Benefits'!D13</x:f>
        <x:v>180</x:v>
      </x:c>
      <x:c r="J89" s="2" t="n">
        <x:f>0</x:f>
        <x:v>0</x:v>
      </x:c>
      <x:c r="K89" s="2" t="n">
        <x:f>SUM(F89:G89)</x:f>
        <x:v>225</x:v>
      </x:c>
      <x:c r="L89" s="2" t="n">
        <x:f>SUM(K89,H89)</x:f>
        <x:v>412.875</x:v>
      </x:c>
      <x:c r="M89" s="2" t="n">
        <x:f>M88+I89</x:f>
        <x:v>2880</x:v>
      </x:c>
      <x:c r="N89" s="2" t="n">
        <x:f>N88+K89</x:f>
        <x:v>225</x:v>
      </x:c>
      <x:c r="O89" s="2" t="n">
        <x:f>O88+SUM(I89:J89)</x:f>
        <x:v>4080</x:v>
      </x:c>
      <x:c r="P89" s="2" t="n">
        <x:f>P88+L89</x:f>
        <x:v>412.875</x:v>
      </x:c>
      <x:c r="Q89" s="2" t="n">
        <x:f>N89-M89</x:f>
        <x:v>-2655</x:v>
      </x:c>
      <x:c r="R89" s="2" t="n">
        <x:f>P89-O89</x:f>
        <x:v>-3667.125</x:v>
      </x:c>
      <x:c r="S89" s="2" t="n">
        <x:f>IF(AND(C89&gt;0,Q89&gt;=0),C89,1000)</x:f>
        <x:v>1000</x:v>
      </x:c>
      <x:c r="T89" s="2" t="n">
        <x:f>IF(AND(C89&gt;0,R89&gt;=0),C89,1000)</x:f>
        <x:v>1000</x:v>
      </x:c>
      <x:c r="U89" s="2"/>
      <x:c r="V89" s="2"/>
    </x:row>
    <x:row r="90" ht="24" customHeight="1">
      <x:c r="A90" s="2" t="str">
        <x:v>AI-assisted</x:v>
      </x:c>
      <x:c r="B90" s="2" t="str">
        <x:v>Optimistic</x:v>
      </x:c>
      <x:c r="C90" s="2" t="n">
        <x:v>2</x:v>
      </x:c>
      <x:c r="D90" s="2" t="n">
        <x:f>'Benefits'!D23</x:f>
        <x:v>0.5</x:v>
      </x:c>
      <x:c r="E90" s="2" t="n">
        <x:f>$C$11*D90</x:f>
        <x:v>29.2</x:v>
      </x:c>
      <x:c r="F90" s="2" t="n">
        <x:f>$G$11*D90</x:f>
        <x:v>150</x:v>
      </x:c>
      <x:c r="G90" s="2" t="n">
        <x:f>$H$11*D90</x:f>
        <x:v>300</x:v>
      </x:c>
      <x:c r="H90" s="2" t="n">
        <x:f>$I$11*D90</x:f>
        <x:v>375.75</x:v>
      </x:c>
      <x:c r="I90" s="2" t="n">
        <x:f>'Costs'!D6*'Benefits'!D13</x:f>
        <x:v>180</x:v>
      </x:c>
      <x:c r="J90" s="2" t="n">
        <x:f>0</x:f>
        <x:v>0</x:v>
      </x:c>
      <x:c r="K90" s="2" t="n">
        <x:f>SUM(F90:G90)</x:f>
        <x:v>450</x:v>
      </x:c>
      <x:c r="L90" s="2" t="n">
        <x:f>SUM(K90,H90)</x:f>
        <x:v>825.75</x:v>
      </x:c>
      <x:c r="M90" s="2" t="n">
        <x:f>M89+I90</x:f>
        <x:v>3060</x:v>
      </x:c>
      <x:c r="N90" s="2" t="n">
        <x:f>N89+K90</x:f>
        <x:v>675</x:v>
      </x:c>
      <x:c r="O90" s="2" t="n">
        <x:f>O89+SUM(I90:J90)</x:f>
        <x:v>4260</x:v>
      </x:c>
      <x:c r="P90" s="2" t="n">
        <x:f>P89+L90</x:f>
        <x:v>1238.625</x:v>
      </x:c>
      <x:c r="Q90" s="2" t="n">
        <x:f>N90-M90</x:f>
        <x:v>-2385</x:v>
      </x:c>
      <x:c r="R90" s="2" t="n">
        <x:f>P90-O90</x:f>
        <x:v>-3021.375</x:v>
      </x:c>
      <x:c r="S90" s="2" t="n">
        <x:f>IF(AND(C90&gt;0,Q90&gt;=0),C90,1000)</x:f>
        <x:v>1000</x:v>
      </x:c>
      <x:c r="T90" s="2" t="n">
        <x:f>IF(AND(C90&gt;0,R90&gt;=0),C90,1000)</x:f>
        <x:v>1000</x:v>
      </x:c>
      <x:c r="U90" s="2"/>
      <x:c r="V90" s="2"/>
    </x:row>
    <x:row r="91" ht="24" customHeight="1">
      <x:c r="A91" s="2" t="str">
        <x:v>AI-assisted</x:v>
      </x:c>
      <x:c r="B91" s="2" t="str">
        <x:v>Optimistic</x:v>
      </x:c>
      <x:c r="C91" s="2" t="n">
        <x:v>3</x:v>
      </x:c>
      <x:c r="D91" s="2" t="n">
        <x:f>'Benefits'!E23</x:f>
        <x:v>0.75</x:v>
      </x:c>
      <x:c r="E91" s="2" t="n">
        <x:f>$C$11*D91</x:f>
        <x:v>43.8</x:v>
      </x:c>
      <x:c r="F91" s="2" t="n">
        <x:f>$G$11*D91</x:f>
        <x:v>225</x:v>
      </x:c>
      <x:c r="G91" s="2" t="n">
        <x:f>$H$11*D91</x:f>
        <x:v>450</x:v>
      </x:c>
      <x:c r="H91" s="2" t="n">
        <x:f>$I$11*D91</x:f>
        <x:v>563.625</x:v>
      </x:c>
      <x:c r="I91" s="2" t="n">
        <x:f>'Costs'!D6*'Benefits'!D13</x:f>
        <x:v>180</x:v>
      </x:c>
      <x:c r="J91" s="2" t="n">
        <x:f>0</x:f>
        <x:v>0</x:v>
      </x:c>
      <x:c r="K91" s="2" t="n">
        <x:f>SUM(F91:G91)</x:f>
        <x:v>675</x:v>
      </x:c>
      <x:c r="L91" s="2" t="n">
        <x:f>SUM(K91,H91)</x:f>
        <x:v>1238.625</x:v>
      </x:c>
      <x:c r="M91" s="2" t="n">
        <x:f>M90+I91</x:f>
        <x:v>3240</x:v>
      </x:c>
      <x:c r="N91" s="2" t="n">
        <x:f>N90+K91</x:f>
        <x:v>1350</x:v>
      </x:c>
      <x:c r="O91" s="2" t="n">
        <x:f>O90+SUM(I91:J91)</x:f>
        <x:v>4440</x:v>
      </x:c>
      <x:c r="P91" s="2" t="n">
        <x:f>P90+L91</x:f>
        <x:v>2477.25</x:v>
      </x:c>
      <x:c r="Q91" s="2" t="n">
        <x:f>N91-M91</x:f>
        <x:v>-1890</x:v>
      </x:c>
      <x:c r="R91" s="2" t="n">
        <x:f>P91-O91</x:f>
        <x:v>-1962.75</x:v>
      </x:c>
      <x:c r="S91" s="2" t="n">
        <x:f>IF(AND(C91&gt;0,Q91&gt;=0),C91,1000)</x:f>
        <x:v>1000</x:v>
      </x:c>
      <x:c r="T91" s="2" t="n">
        <x:f>IF(AND(C91&gt;0,R91&gt;=0),C91,1000)</x:f>
        <x:v>1000</x:v>
      </x:c>
      <x:c r="U91" s="2"/>
      <x:c r="V91" s="2"/>
    </x:row>
    <x:row r="92" ht="24" customHeight="1">
      <x:c r="A92" s="2" t="str">
        <x:v>AI-assisted</x:v>
      </x:c>
      <x:c r="B92" s="2" t="str">
        <x:v>Optimistic</x:v>
      </x:c>
      <x:c r="C92" s="2" t="n">
        <x:v>4</x:v>
      </x:c>
      <x:c r="D92" s="2" t="n">
        <x:f>'Benefits'!F23</x:f>
        <x:v>1</x:v>
      </x:c>
      <x:c r="E92" s="2" t="n">
        <x:f>$C$11*D92</x:f>
        <x:v>58.4</x:v>
      </x:c>
      <x:c r="F92" s="2" t="n">
        <x:f>$G$11*D92</x:f>
        <x:v>300</x:v>
      </x:c>
      <x:c r="G92" s="2" t="n">
        <x:f>$H$11*D92</x:f>
        <x:v>600</x:v>
      </x:c>
      <x:c r="H92" s="2" t="n">
        <x:f>$I$11*D92</x:f>
        <x:v>751.5</x:v>
      </x:c>
      <x:c r="I92" s="2" t="n">
        <x:f>'Costs'!D6*'Benefits'!D13</x:f>
        <x:v>180</x:v>
      </x:c>
      <x:c r="J92" s="2" t="n">
        <x:f>0</x:f>
        <x:v>0</x:v>
      </x:c>
      <x:c r="K92" s="2" t="n">
        <x:f>SUM(F92:G92)</x:f>
        <x:v>900</x:v>
      </x:c>
      <x:c r="L92" s="2" t="n">
        <x:f>SUM(K92,H92)</x:f>
        <x:v>1651.5</x:v>
      </x:c>
      <x:c r="M92" s="2" t="n">
        <x:f>M91+I92</x:f>
        <x:v>3420</x:v>
      </x:c>
      <x:c r="N92" s="2" t="n">
        <x:f>N91+K92</x:f>
        <x:v>2250</x:v>
      </x:c>
      <x:c r="O92" s="2" t="n">
        <x:f>O91+SUM(I92:J92)</x:f>
        <x:v>4620</x:v>
      </x:c>
      <x:c r="P92" s="2" t="n">
        <x:f>P91+L92</x:f>
        <x:v>4128.75</x:v>
      </x:c>
      <x:c r="Q92" s="2" t="n">
        <x:f>N92-M92</x:f>
        <x:v>-1170</x:v>
      </x:c>
      <x:c r="R92" s="2" t="n">
        <x:f>P92-O92</x:f>
        <x:v>-491.25</x:v>
      </x:c>
      <x:c r="S92" s="2" t="n">
        <x:f>IF(AND(C92&gt;0,Q92&gt;=0),C92,1000)</x:f>
        <x:v>1000</x:v>
      </x:c>
      <x:c r="T92" s="2" t="n">
        <x:f>IF(AND(C92&gt;0,R92&gt;=0),C92,1000)</x:f>
        <x:v>1000</x:v>
      </x:c>
      <x:c r="U92" s="2"/>
      <x:c r="V92" s="2"/>
    </x:row>
    <x:row r="93" ht="24" customHeight="1">
      <x:c r="A93" s="2" t="str">
        <x:v>AI-assisted</x:v>
      </x:c>
      <x:c r="B93" s="2" t="str">
        <x:v>Optimistic</x:v>
      </x:c>
      <x:c r="C93" s="2" t="n">
        <x:v>5</x:v>
      </x:c>
      <x:c r="D93" s="2" t="n">
        <x:f>'Benefits'!G23</x:f>
        <x:v>1</x:v>
      </x:c>
      <x:c r="E93" s="2" t="n">
        <x:f>$C$11*D93</x:f>
        <x:v>58.4</x:v>
      </x:c>
      <x:c r="F93" s="2" t="n">
        <x:f>$G$11*D93</x:f>
        <x:v>300</x:v>
      </x:c>
      <x:c r="G93" s="2" t="n">
        <x:f>$H$11*D93</x:f>
        <x:v>600</x:v>
      </x:c>
      <x:c r="H93" s="2" t="n">
        <x:f>$I$11*D93</x:f>
        <x:v>751.5</x:v>
      </x:c>
      <x:c r="I93" s="2" t="n">
        <x:f>'Costs'!D6*'Benefits'!D13</x:f>
        <x:v>180</x:v>
      </x:c>
      <x:c r="J93" s="2" t="n">
        <x:f>0</x:f>
        <x:v>0</x:v>
      </x:c>
      <x:c r="K93" s="2" t="n">
        <x:f>SUM(F93:G93)</x:f>
        <x:v>900</x:v>
      </x:c>
      <x:c r="L93" s="2" t="n">
        <x:f>SUM(K93,H93)</x:f>
        <x:v>1651.5</x:v>
      </x:c>
      <x:c r="M93" s="2" t="n">
        <x:f>M92+I93</x:f>
        <x:v>3600</x:v>
      </x:c>
      <x:c r="N93" s="2" t="n">
        <x:f>N92+K93</x:f>
        <x:v>3150</x:v>
      </x:c>
      <x:c r="O93" s="2" t="n">
        <x:f>O92+SUM(I93:J93)</x:f>
        <x:v>4800</x:v>
      </x:c>
      <x:c r="P93" s="2" t="n">
        <x:f>P92+L93</x:f>
        <x:v>5780.25</x:v>
      </x:c>
      <x:c r="Q93" s="2" t="n">
        <x:f>N93-M93</x:f>
        <x:v>-450</x:v>
      </x:c>
      <x:c r="R93" s="2" t="n">
        <x:f>P93-O93</x:f>
        <x:v>980.25</x:v>
      </x:c>
      <x:c r="S93" s="2" t="n">
        <x:f>IF(AND(C93&gt;0,Q93&gt;=0),C93,1000)</x:f>
        <x:v>1000</x:v>
      </x:c>
      <x:c r="T93" s="2" t="n">
        <x:f>IF(AND(C93&gt;0,R93&gt;=0),C93,1000)</x:f>
        <x:v>5</x:v>
      </x:c>
      <x:c r="U93" s="2"/>
      <x:c r="V93" s="2"/>
    </x:row>
    <x:row r="94" ht="24" customHeight="1">
      <x:c r="A94" s="2" t="str">
        <x:v>AI-assisted</x:v>
      </x:c>
      <x:c r="B94" s="2" t="str">
        <x:v>Optimistic</x:v>
      </x:c>
      <x:c r="C94" s="2" t="n">
        <x:v>6</x:v>
      </x:c>
      <x:c r="D94" s="2" t="n">
        <x:f>'Benefits'!H23</x:f>
        <x:v>1</x:v>
      </x:c>
      <x:c r="E94" s="2" t="n">
        <x:f>$C$11*D94</x:f>
        <x:v>58.4</x:v>
      </x:c>
      <x:c r="F94" s="2" t="n">
        <x:f>$G$11*D94</x:f>
        <x:v>300</x:v>
      </x:c>
      <x:c r="G94" s="2" t="n">
        <x:f>$H$11*D94</x:f>
        <x:v>600</x:v>
      </x:c>
      <x:c r="H94" s="2" t="n">
        <x:f>$I$11*D94</x:f>
        <x:v>751.5</x:v>
      </x:c>
      <x:c r="I94" s="2" t="n">
        <x:f>'Costs'!D6*'Benefits'!D13</x:f>
        <x:v>180</x:v>
      </x:c>
      <x:c r="J94" s="2" t="n">
        <x:f>0</x:f>
        <x:v>0</x:v>
      </x:c>
      <x:c r="K94" s="2" t="n">
        <x:f>SUM(F94:G94)</x:f>
        <x:v>900</x:v>
      </x:c>
      <x:c r="L94" s="2" t="n">
        <x:f>SUM(K94,H94)</x:f>
        <x:v>1651.5</x:v>
      </x:c>
      <x:c r="M94" s="2" t="n">
        <x:f>M93+I94</x:f>
        <x:v>3780</x:v>
      </x:c>
      <x:c r="N94" s="2" t="n">
        <x:f>N93+K94</x:f>
        <x:v>4050</x:v>
      </x:c>
      <x:c r="O94" s="2" t="n">
        <x:f>O93+SUM(I94:J94)</x:f>
        <x:v>4980</x:v>
      </x:c>
      <x:c r="P94" s="2" t="n">
        <x:f>P93+L94</x:f>
        <x:v>7431.75</x:v>
      </x:c>
      <x:c r="Q94" s="2" t="n">
        <x:f>N94-M94</x:f>
        <x:v>270</x:v>
      </x:c>
      <x:c r="R94" s="2" t="n">
        <x:f>P94-O94</x:f>
        <x:v>2451.75</x:v>
      </x:c>
      <x:c r="S94" s="2" t="n">
        <x:f>IF(AND(C94&gt;0,Q94&gt;=0),C94,1000)</x:f>
        <x:v>6</x:v>
      </x:c>
      <x:c r="T94" s="2" t="n">
        <x:f>IF(AND(C94&gt;0,R94&gt;=0),C94,1000)</x:f>
        <x:v>6</x:v>
      </x:c>
      <x:c r="U94" s="2"/>
      <x:c r="V94" s="2"/>
    </x:row>
    <x:row r="95" ht="24" customHeight="1">
      <x:c r="A95" s="2" t="str">
        <x:v>AI-assisted</x:v>
      </x:c>
      <x:c r="B95" s="2" t="str">
        <x:v>Optimistic</x:v>
      </x:c>
      <x:c r="C95" s="2" t="n">
        <x:v>7</x:v>
      </x:c>
      <x:c r="D95" s="2" t="n">
        <x:f>'Benefits'!I23</x:f>
        <x:v>1</x:v>
      </x:c>
      <x:c r="E95" s="2" t="n">
        <x:f>$C$11*D95</x:f>
        <x:v>58.4</x:v>
      </x:c>
      <x:c r="F95" s="2" t="n">
        <x:f>$G$11*D95</x:f>
        <x:v>300</x:v>
      </x:c>
      <x:c r="G95" s="2" t="n">
        <x:f>$H$11*D95</x:f>
        <x:v>600</x:v>
      </x:c>
      <x:c r="H95" s="2" t="n">
        <x:f>$I$11*D95</x:f>
        <x:v>751.5</x:v>
      </x:c>
      <x:c r="I95" s="2" t="n">
        <x:f>'Costs'!D6*'Benefits'!D13</x:f>
        <x:v>180</x:v>
      </x:c>
      <x:c r="J95" s="2" t="n">
        <x:f>0</x:f>
        <x:v>0</x:v>
      </x:c>
      <x:c r="K95" s="2" t="n">
        <x:f>SUM(F95:G95)</x:f>
        <x:v>900</x:v>
      </x:c>
      <x:c r="L95" s="2" t="n">
        <x:f>SUM(K95,H95)</x:f>
        <x:v>1651.5</x:v>
      </x:c>
      <x:c r="M95" s="2" t="n">
        <x:f>M94+I95</x:f>
        <x:v>3960</x:v>
      </x:c>
      <x:c r="N95" s="2" t="n">
        <x:f>N94+K95</x:f>
        <x:v>4950</x:v>
      </x:c>
      <x:c r="O95" s="2" t="n">
        <x:f>O94+SUM(I95:J95)</x:f>
        <x:v>5160</x:v>
      </x:c>
      <x:c r="P95" s="2" t="n">
        <x:f>P94+L95</x:f>
        <x:v>9083.25</x:v>
      </x:c>
      <x:c r="Q95" s="2" t="n">
        <x:f>N95-M95</x:f>
        <x:v>990</x:v>
      </x:c>
      <x:c r="R95" s="2" t="n">
        <x:f>P95-O95</x:f>
        <x:v>3923.25</x:v>
      </x:c>
      <x:c r="S95" s="2" t="n">
        <x:f>IF(AND(C95&gt;0,Q95&gt;=0),C95,1000)</x:f>
        <x:v>7</x:v>
      </x:c>
      <x:c r="T95" s="2" t="n">
        <x:f>IF(AND(C95&gt;0,R95&gt;=0),C95,1000)</x:f>
        <x:v>7</x:v>
      </x:c>
      <x:c r="U95" s="2"/>
      <x:c r="V95" s="2"/>
    </x:row>
    <x:row r="96" ht="24" customHeight="1">
      <x:c r="A96" s="2" t="str">
        <x:v>AI-assisted</x:v>
      </x:c>
      <x:c r="B96" s="2" t="str">
        <x:v>Optimistic</x:v>
      </x:c>
      <x:c r="C96" s="2" t="n">
        <x:v>8</x:v>
      </x:c>
      <x:c r="D96" s="2" t="n">
        <x:f>'Benefits'!J23</x:f>
        <x:v>1</x:v>
      </x:c>
      <x:c r="E96" s="2" t="n">
        <x:f>$C$11*D96</x:f>
        <x:v>58.4</x:v>
      </x:c>
      <x:c r="F96" s="2" t="n">
        <x:f>$G$11*D96</x:f>
        <x:v>300</x:v>
      </x:c>
      <x:c r="G96" s="2" t="n">
        <x:f>$H$11*D96</x:f>
        <x:v>600</x:v>
      </x:c>
      <x:c r="H96" s="2" t="n">
        <x:f>$I$11*D96</x:f>
        <x:v>751.5</x:v>
      </x:c>
      <x:c r="I96" s="2" t="n">
        <x:f>'Costs'!D6*'Benefits'!D13</x:f>
        <x:v>180</x:v>
      </x:c>
      <x:c r="J96" s="2" t="n">
        <x:f>0</x:f>
        <x:v>0</x:v>
      </x:c>
      <x:c r="K96" s="2" t="n">
        <x:f>SUM(F96:G96)</x:f>
        <x:v>900</x:v>
      </x:c>
      <x:c r="L96" s="2" t="n">
        <x:f>SUM(K96,H96)</x:f>
        <x:v>1651.5</x:v>
      </x:c>
      <x:c r="M96" s="2" t="n">
        <x:f>M95+I96</x:f>
        <x:v>4140</x:v>
      </x:c>
      <x:c r="N96" s="2" t="n">
        <x:f>N95+K96</x:f>
        <x:v>5850</x:v>
      </x:c>
      <x:c r="O96" s="2" t="n">
        <x:f>O95+SUM(I96:J96)</x:f>
        <x:v>5340</x:v>
      </x:c>
      <x:c r="P96" s="2" t="n">
        <x:f>P95+L96</x:f>
        <x:v>10734.75</x:v>
      </x:c>
      <x:c r="Q96" s="2" t="n">
        <x:f>N96-M96</x:f>
        <x:v>1710</x:v>
      </x:c>
      <x:c r="R96" s="2" t="n">
        <x:f>P96-O96</x:f>
        <x:v>5394.75</x:v>
      </x:c>
      <x:c r="S96" s="2" t="n">
        <x:f>IF(AND(C96&gt;0,Q96&gt;=0),C96,1000)</x:f>
        <x:v>8</x:v>
      </x:c>
      <x:c r="T96" s="2" t="n">
        <x:f>IF(AND(C96&gt;0,R96&gt;=0),C96,1000)</x:f>
        <x:v>8</x:v>
      </x:c>
      <x:c r="U96" s="2"/>
      <x:c r="V96" s="2"/>
    </x:row>
    <x:row r="97" ht="24" customHeight="1">
      <x:c r="A97" s="2" t="str">
        <x:v>AI-assisted</x:v>
      </x:c>
      <x:c r="B97" s="2" t="str">
        <x:v>Optimistic</x:v>
      </x:c>
      <x:c r="C97" s="2" t="n">
        <x:v>9</x:v>
      </x:c>
      <x:c r="D97" s="2" t="n">
        <x:f>'Benefits'!K23</x:f>
        <x:v>1</x:v>
      </x:c>
      <x:c r="E97" s="2" t="n">
        <x:f>$C$11*D97</x:f>
        <x:v>58.4</x:v>
      </x:c>
      <x:c r="F97" s="2" t="n">
        <x:f>$G$11*D97</x:f>
        <x:v>300</x:v>
      </x:c>
      <x:c r="G97" s="2" t="n">
        <x:f>$H$11*D97</x:f>
        <x:v>600</x:v>
      </x:c>
      <x:c r="H97" s="2" t="n">
        <x:f>$I$11*D97</x:f>
        <x:v>751.5</x:v>
      </x:c>
      <x:c r="I97" s="2" t="n">
        <x:f>'Costs'!D6*'Benefits'!D13</x:f>
        <x:v>180</x:v>
      </x:c>
      <x:c r="J97" s="2" t="n">
        <x:f>0</x:f>
        <x:v>0</x:v>
      </x:c>
      <x:c r="K97" s="2" t="n">
        <x:f>SUM(F97:G97)</x:f>
        <x:v>900</x:v>
      </x:c>
      <x:c r="L97" s="2" t="n">
        <x:f>SUM(K97,H97)</x:f>
        <x:v>1651.5</x:v>
      </x:c>
      <x:c r="M97" s="2" t="n">
        <x:f>M96+I97</x:f>
        <x:v>4320</x:v>
      </x:c>
      <x:c r="N97" s="2" t="n">
        <x:f>N96+K97</x:f>
        <x:v>6750</x:v>
      </x:c>
      <x:c r="O97" s="2" t="n">
        <x:f>O96+SUM(I97:J97)</x:f>
        <x:v>5520</x:v>
      </x:c>
      <x:c r="P97" s="2" t="n">
        <x:f>P96+L97</x:f>
        <x:v>12386.25</x:v>
      </x:c>
      <x:c r="Q97" s="2" t="n">
        <x:f>N97-M97</x:f>
        <x:v>2430</x:v>
      </x:c>
      <x:c r="R97" s="2" t="n">
        <x:f>P97-O97</x:f>
        <x:v>6866.25</x:v>
      </x:c>
      <x:c r="S97" s="2" t="n">
        <x:f>IF(AND(C97&gt;0,Q97&gt;=0),C97,1000)</x:f>
        <x:v>9</x:v>
      </x:c>
      <x:c r="T97" s="2" t="n">
        <x:f>IF(AND(C97&gt;0,R97&gt;=0),C97,1000)</x:f>
        <x:v>9</x:v>
      </x:c>
      <x:c r="U97" s="2"/>
      <x:c r="V97" s="2"/>
    </x:row>
    <x:row r="98" ht="24" customHeight="1">
      <x:c r="A98" s="2" t="str">
        <x:v>AI-assisted</x:v>
      </x:c>
      <x:c r="B98" s="2" t="str">
        <x:v>Optimistic</x:v>
      </x:c>
      <x:c r="C98" s="2" t="n">
        <x:v>10</x:v>
      </x:c>
      <x:c r="D98" s="2" t="n">
        <x:f>'Benefits'!L23</x:f>
        <x:v>1</x:v>
      </x:c>
      <x:c r="E98" s="2" t="n">
        <x:f>$C$11*D98</x:f>
        <x:v>58.4</x:v>
      </x:c>
      <x:c r="F98" s="2" t="n">
        <x:f>$G$11*D98</x:f>
        <x:v>300</x:v>
      </x:c>
      <x:c r="G98" s="2" t="n">
        <x:f>$H$11*D98</x:f>
        <x:v>600</x:v>
      </x:c>
      <x:c r="H98" s="2" t="n">
        <x:f>$I$11*D98</x:f>
        <x:v>751.5</x:v>
      </x:c>
      <x:c r="I98" s="2" t="n">
        <x:f>'Costs'!D6*'Benefits'!D13</x:f>
        <x:v>180</x:v>
      </x:c>
      <x:c r="J98" s="2" t="n">
        <x:f>0</x:f>
        <x:v>0</x:v>
      </x:c>
      <x:c r="K98" s="2" t="n">
        <x:f>SUM(F98:G98)</x:f>
        <x:v>900</x:v>
      </x:c>
      <x:c r="L98" s="2" t="n">
        <x:f>SUM(K98,H98)</x:f>
        <x:v>1651.5</x:v>
      </x:c>
      <x:c r="M98" s="2" t="n">
        <x:f>M97+I98</x:f>
        <x:v>4500</x:v>
      </x:c>
      <x:c r="N98" s="2" t="n">
        <x:f>N97+K98</x:f>
        <x:v>7650</x:v>
      </x:c>
      <x:c r="O98" s="2" t="n">
        <x:f>O97+SUM(I98:J98)</x:f>
        <x:v>5700</x:v>
      </x:c>
      <x:c r="P98" s="2" t="n">
        <x:f>P97+L98</x:f>
        <x:v>14037.75</x:v>
      </x:c>
      <x:c r="Q98" s="2" t="n">
        <x:f>N98-M98</x:f>
        <x:v>3150</x:v>
      </x:c>
      <x:c r="R98" s="2" t="n">
        <x:f>P98-O98</x:f>
        <x:v>8337.75</x:v>
      </x:c>
      <x:c r="S98" s="2" t="n">
        <x:f>IF(AND(C98&gt;0,Q98&gt;=0),C98,1000)</x:f>
        <x:v>10</x:v>
      </x:c>
      <x:c r="T98" s="2" t="n">
        <x:f>IF(AND(C98&gt;0,R98&gt;=0),C98,1000)</x:f>
        <x:v>10</x:v>
      </x:c>
      <x:c r="U98" s="2"/>
      <x:c r="V98" s="2"/>
    </x:row>
    <x:row r="99" ht="24" customHeight="1">
      <x:c r="A99" s="2" t="str">
        <x:v>AI-assisted</x:v>
      </x:c>
      <x:c r="B99" s="2" t="str">
        <x:v>Optimistic</x:v>
      </x:c>
      <x:c r="C99" s="2" t="n">
        <x:v>11</x:v>
      </x:c>
      <x:c r="D99" s="2" t="n">
        <x:f>'Benefits'!M23</x:f>
        <x:v>1</x:v>
      </x:c>
      <x:c r="E99" s="2" t="n">
        <x:f>$C$11*D99</x:f>
        <x:v>58.4</x:v>
      </x:c>
      <x:c r="F99" s="2" t="n">
        <x:f>$G$11*D99</x:f>
        <x:v>300</x:v>
      </x:c>
      <x:c r="G99" s="2" t="n">
        <x:f>$H$11*D99</x:f>
        <x:v>600</x:v>
      </x:c>
      <x:c r="H99" s="2" t="n">
        <x:f>$I$11*D99</x:f>
        <x:v>751.5</x:v>
      </x:c>
      <x:c r="I99" s="2" t="n">
        <x:f>'Costs'!D6*'Benefits'!D13</x:f>
        <x:v>180</x:v>
      </x:c>
      <x:c r="J99" s="2" t="n">
        <x:f>0</x:f>
        <x:v>0</x:v>
      </x:c>
      <x:c r="K99" s="2" t="n">
        <x:f>SUM(F99:G99)</x:f>
        <x:v>900</x:v>
      </x:c>
      <x:c r="L99" s="2" t="n">
        <x:f>SUM(K99,H99)</x:f>
        <x:v>1651.5</x:v>
      </x:c>
      <x:c r="M99" s="2" t="n">
        <x:f>M98+I99</x:f>
        <x:v>4680</x:v>
      </x:c>
      <x:c r="N99" s="2" t="n">
        <x:f>N98+K99</x:f>
        <x:v>8550</x:v>
      </x:c>
      <x:c r="O99" s="2" t="n">
        <x:f>O98+SUM(I99:J99)</x:f>
        <x:v>5880</x:v>
      </x:c>
      <x:c r="P99" s="2" t="n">
        <x:f>P98+L99</x:f>
        <x:v>15689.25</x:v>
      </x:c>
      <x:c r="Q99" s="2" t="n">
        <x:f>N99-M99</x:f>
        <x:v>3870</x:v>
      </x:c>
      <x:c r="R99" s="2" t="n">
        <x:f>P99-O99</x:f>
        <x:v>9809.25</x:v>
      </x:c>
      <x:c r="S99" s="2" t="n">
        <x:f>IF(AND(C99&gt;0,Q99&gt;=0),C99,1000)</x:f>
        <x:v>11</x:v>
      </x:c>
      <x:c r="T99" s="2" t="n">
        <x:f>IF(AND(C99&gt;0,R99&gt;=0),C99,1000)</x:f>
        <x:v>11</x:v>
      </x:c>
      <x:c r="U99" s="2"/>
      <x:c r="V99" s="2"/>
    </x:row>
    <x:row r="100" ht="24" customHeight="1">
      <x:c r="A100" s="2" t="str">
        <x:v>AI-assisted</x:v>
      </x:c>
      <x:c r="B100" s="2" t="str">
        <x:v>Optimistic</x:v>
      </x:c>
      <x:c r="C100" s="2" t="n">
        <x:v>12</x:v>
      </x:c>
      <x:c r="D100" s="2" t="n">
        <x:f>'Benefits'!N23</x:f>
        <x:v>1</x:v>
      </x:c>
      <x:c r="E100" s="2" t="n">
        <x:f>$C$11*D100</x:f>
        <x:v>58.4</x:v>
      </x:c>
      <x:c r="F100" s="2" t="n">
        <x:f>$G$11*D100</x:f>
        <x:v>300</x:v>
      </x:c>
      <x:c r="G100" s="2" t="n">
        <x:f>$H$11*D100</x:f>
        <x:v>600</x:v>
      </x:c>
      <x:c r="H100" s="2" t="n">
        <x:f>$I$11*D100</x:f>
        <x:v>751.5</x:v>
      </x:c>
      <x:c r="I100" s="2" t="n">
        <x:f>'Costs'!D6*'Benefits'!D13</x:f>
        <x:v>180</x:v>
      </x:c>
      <x:c r="J100" s="2" t="n">
        <x:f>0</x:f>
        <x:v>0</x:v>
      </x:c>
      <x:c r="K100" s="2" t="n">
        <x:f>SUM(F100:G100)</x:f>
        <x:v>900</x:v>
      </x:c>
      <x:c r="L100" s="2" t="n">
        <x:f>SUM(K100,H100)</x:f>
        <x:v>1651.5</x:v>
      </x:c>
      <x:c r="M100" s="2" t="n">
        <x:f>M99+I100</x:f>
        <x:v>4860</x:v>
      </x:c>
      <x:c r="N100" s="2" t="n">
        <x:f>N99+K100</x:f>
        <x:v>9450</x:v>
      </x:c>
      <x:c r="O100" s="2" t="n">
        <x:f>O99+SUM(I100:J100)</x:f>
        <x:v>6060</x:v>
      </x:c>
      <x:c r="P100" s="2" t="n">
        <x:f>P99+L100</x:f>
        <x:v>17340.75</x:v>
      </x:c>
      <x:c r="Q100" s="2" t="n">
        <x:f>N100-M100</x:f>
        <x:v>4590</x:v>
      </x:c>
      <x:c r="R100" s="2" t="n">
        <x:f>P100-O100</x:f>
        <x:v>11280.75</x:v>
      </x:c>
      <x:c r="S100" s="2" t="n">
        <x:f>IF(AND(C100&gt;0,Q100&gt;=0),C100,1000)</x:f>
        <x:v>12</x:v>
      </x:c>
      <x:c r="T100" s="2" t="n">
        <x:f>IF(AND(C100&gt;0,R100&gt;=0),C100,1000)</x:f>
        <x:v>12</x:v>
      </x:c>
      <x:c r="U100" s="2"/>
      <x:c r="V10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38" hidden="0" customWidth="1"/>
    <x:col min="3" max="3" width="75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</x:cols>
  <x:sheetData>
    <x:row r="1" ht="24" customHeight="1">
      <x:c r="A1" s="5"/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24" customHeight="1">
      <x:c r="A2" s="6" t="str">
        <x:v>Baseline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</x:row>
    <x:row r="4" ht="24" customHeight="1">
      <x:c r="A4" s="10" t="str">
        <x:v>Input</x:v>
      </x:c>
      <x:c r="B4" s="10" t="str">
        <x:v>Value</x:v>
      </x:c>
      <x:c r="C4" s="10" t="str">
        <x:v>Definition</x:v>
      </x:c>
      <x:c r="D4" s="10"/>
      <x:c r="E4" s="10"/>
      <x:c r="F4" s="10"/>
      <x:c r="G4" s="10"/>
      <x:c r="H4" s="10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</x:row>
    <x:row r="5" ht="24" customHeight="1">
      <x:c r="A5" s="5" t="str">
        <x:v>Monthly enquiries</x:v>
      </x:c>
      <x:c r="B5" s="24" t="n">
        <x:v>600</x:v>
      </x:c>
      <x:c r="C5" s="5" t="str">
        <x:v>Synthetic eligible volume</x:v>
      </x:c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/>
    </x:row>
    <x:row r="6" ht="24" customHeight="1">
      <x:c r="A6" s="5" t="str">
        <x:v>Manual minutes per enquiry</x:v>
      </x:c>
      <x:c r="B6" s="24" t="n">
        <x:v>8</x:v>
      </x:c>
      <x:c r="C6" s="5" t="str">
        <x:v>Capture, classify, route, review and follow-up</x:v>
      </x:c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  <x:c r="T6" s="5"/>
      <x:c r="U6" s="5"/>
      <x:c r="V6" s="5"/>
    </x:row>
    <x:row r="7" ht="24" customHeight="1">
      <x:c r="A7" s="5" t="str">
        <x:v>Loaded staff cost GBP per hour</x:v>
      </x:c>
      <x:c r="B7" s="24" t="n">
        <x:v>30</x:v>
      </x:c>
      <x:c r="C7" s="5" t="str">
        <x:v>Illustrative value, not a wage benchmark</x:v>
      </x:c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  <x:c r="Q7" s="5"/>
      <x:c r="R7" s="5"/>
      <x:c r="S7" s="5"/>
      <x:c r="T7" s="5"/>
      <x:c r="U7" s="5"/>
      <x:c r="V7" s="5"/>
    </x:row>
    <x:row r="8" ht="24" customHeight="1">
      <x:c r="A8" s="5" t="str">
        <x:v>Evaluation months</x:v>
      </x:c>
      <x:c r="B8" s="25" t="n">
        <x:v>12</x:v>
      </x:c>
      <x:c r="C8" s="5" t="str">
        <x:v>Fixed model horizon; month 0 plus 12 months</x:v>
      </x:c>
      <x:c r="D8" s="5"/>
      <x:c r="E8" s="5"/>
      <x:c r="F8" s="5"/>
      <x:c r="G8" s="5"/>
      <x:c r="H8" s="5"/>
      <x:c r="I8" s="5"/>
      <x:c r="J8" s="5"/>
      <x:c r="K8" s="5"/>
      <x:c r="L8" s="5"/>
      <x:c r="M8" s="5"/>
      <x:c r="N8" s="5"/>
      <x:c r="O8" s="5"/>
      <x:c r="P8" s="5"/>
      <x:c r="Q8" s="5"/>
      <x:c r="R8" s="5"/>
      <x:c r="S8" s="5"/>
      <x:c r="T8" s="5"/>
      <x:c r="U8" s="5"/>
      <x:c r="V8" s="5"/>
    </x:row>
    <x:row r="9" ht="24" customHeight="1">
      <x:c r="A9" s="5" t="str">
        <x:v>Minutes per hour</x:v>
      </x:c>
      <x:c r="B9" s="25" t="n">
        <x:v>60</x:v>
      </x:c>
      <x:c r="C9" s="5" t="str">
        <x:v>Conversion constant</x:v>
      </x:c>
      <x:c r="D9" s="5"/>
      <x:c r="E9" s="5"/>
      <x:c r="F9" s="5"/>
      <x:c r="G9" s="5"/>
      <x:c r="H9" s="5"/>
      <x:c r="I9" s="5"/>
      <x:c r="J9" s="5"/>
      <x:c r="K9" s="5"/>
      <x:c r="L9" s="5"/>
      <x:c r="M9" s="5"/>
      <x:c r="N9" s="5"/>
      <x:c r="O9" s="5"/>
      <x:c r="P9" s="5"/>
      <x:c r="Q9" s="5"/>
      <x:c r="R9" s="5"/>
      <x:c r="S9" s="5"/>
      <x:c r="T9" s="5"/>
      <x:c r="U9" s="5"/>
      <x:c r="V9" s="5"/>
    </x:row>
    <x:row r="10" ht="24" customHeight="1">
      <x:c r="A10" s="5"/>
      <x:c r="B10" s="5"/>
      <x:c r="C10" s="5"/>
      <x:c r="D10" s="5"/>
      <x:c r="E10" s="5"/>
      <x:c r="F10" s="5"/>
      <x:c r="G10" s="5"/>
      <x:c r="H10" s="5"/>
      <x:c r="I10" s="5"/>
      <x:c r="J10" s="5"/>
      <x:c r="K10" s="5"/>
      <x:c r="L10" s="5"/>
      <x:c r="M10" s="5"/>
      <x:c r="N10" s="5"/>
      <x:c r="O10" s="5"/>
      <x:c r="P10" s="5"/>
      <x:c r="Q10" s="5"/>
      <x:c r="R10" s="5"/>
      <x:c r="S10" s="5"/>
      <x:c r="T10" s="5"/>
      <x:c r="U10" s="5"/>
      <x:c r="V10" s="5"/>
    </x:row>
    <x:row r="11" ht="24" customHeight="1">
      <x:c r="A11" s="5"/>
      <x:c r="B11" s="5"/>
      <x:c r="C11" s="5"/>
      <x:c r="D11" s="5"/>
      <x:c r="E11" s="5"/>
      <x:c r="F11" s="5"/>
      <x:c r="G11" s="5"/>
      <x:c r="H11" s="5"/>
      <x:c r="I11" s="5"/>
      <x:c r="J11" s="5"/>
      <x:c r="K11" s="5"/>
      <x:c r="L11" s="5"/>
      <x:c r="M11" s="5"/>
      <x:c r="N11" s="5"/>
      <x:c r="O11" s="5"/>
      <x:c r="P11" s="5"/>
      <x:c r="Q11" s="5"/>
      <x:c r="R11" s="5"/>
      <x:c r="S11" s="5"/>
      <x:c r="T11" s="5"/>
      <x:c r="U11" s="5"/>
      <x:c r="V11" s="5"/>
    </x:row>
    <x:row r="12" ht="24" customHeight="1">
      <x:c r="A12" s="5" t="str">
        <x:v>Baseline monthly hours</x:v>
      </x:c>
      <x:c r="B12" s="5" t="n">
        <x:f>B5*B6/B9</x:f>
        <x:v>80</x:v>
      </x:c>
      <x:c r="C12" s="5"/>
      <x:c r="D12" s="5"/>
      <x:c r="E12" s="5"/>
      <x:c r="F12" s="5"/>
      <x:c r="G12" s="5"/>
      <x:c r="H12" s="5"/>
      <x:c r="I12" s="5"/>
      <x:c r="J12" s="5"/>
      <x:c r="K12" s="5"/>
      <x:c r="L12" s="5"/>
      <x:c r="M12" s="5"/>
      <x:c r="N12" s="5"/>
      <x:c r="O12" s="5"/>
      <x:c r="P12" s="5"/>
      <x:c r="Q12" s="5"/>
      <x:c r="R12" s="5"/>
      <x:c r="S12" s="5"/>
      <x:c r="T12" s="5"/>
      <x:c r="U12" s="5"/>
      <x:c r="V12" s="5"/>
    </x:row>
    <x:row r="13" ht="24" customHeight="1">
      <x:c r="A13" s="5" t="str">
        <x:v>Workflow</x:v>
      </x:c>
      <x:c r="B13" s="5" t="str">
        <x:v>Synthetic enquiry handling</x:v>
      </x:c>
      <x:c r="C13" s="5"/>
      <x:c r="D13" s="5"/>
      <x:c r="E13" s="5"/>
      <x:c r="F13" s="5"/>
      <x:c r="G13" s="5"/>
      <x:c r="H13" s="5"/>
      <x:c r="I13" s="5"/>
      <x:c r="J13" s="5"/>
      <x:c r="K13" s="5"/>
      <x:c r="L13" s="5"/>
      <x:c r="M13" s="5"/>
      <x:c r="N13" s="5"/>
      <x:c r="O13" s="5"/>
      <x:c r="P13" s="5"/>
      <x:c r="Q13" s="5"/>
      <x:c r="R13" s="5"/>
      <x:c r="S13" s="5"/>
      <x:c r="T13" s="5"/>
      <x:c r="U13" s="5"/>
      <x:c r="V13" s="5"/>
    </x:row>
    <x:row r="14" ht="24" customHeight="1">
      <x:c r="A14" s="5" t="str">
        <x:v>Measurement period</x:v>
      </x:c>
      <x:c r="B14" s="5" t="str">
        <x:v>Replace with actual dates</x:v>
      </x:c>
      <x:c r="C14" s="5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5"/>
      <x:c r="Q14" s="5"/>
      <x:c r="R14" s="5"/>
      <x:c r="S14" s="5"/>
      <x:c r="T14" s="5"/>
      <x:c r="U14" s="5"/>
      <x:c r="V14" s="5"/>
    </x:row>
    <x:row r="15" ht="24" customHeight="1">
      <x:c r="A15" s="5" t="str">
        <x:v>Owner and evidence</x:v>
      </x:c>
      <x:c r="B15" s="5" t="str">
        <x:v>Replace with time logs and process owner</x:v>
      </x:c>
      <x:c r="C15" s="5"/>
      <x:c r="D15" s="5"/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5"/>
      <x:c r="P15" s="5"/>
      <x:c r="Q15" s="5"/>
      <x:c r="R15" s="5"/>
      <x:c r="S15" s="5"/>
      <x:c r="T15" s="5"/>
      <x:c r="U15" s="5"/>
      <x:c r="V15" s="5"/>
    </x:row>
    <x:row r="16" ht="24" customHeight="1">
      <x:c r="A16" s="5"/>
      <x:c r="B16" s="5"/>
      <x:c r="C16" s="5"/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  <x:c r="Q16" s="5"/>
      <x:c r="R16" s="5"/>
      <x:c r="S16" s="5"/>
      <x:c r="T16" s="5"/>
      <x:c r="U16" s="5"/>
      <x:c r="V16" s="5"/>
    </x:row>
    <x:row r="17" ht="24" customHeight="1">
      <x:c r="A17" s="5"/>
      <x:c r="B17" s="5"/>
      <x:c r="C17" s="5"/>
      <x:c r="D17" s="5"/>
      <x:c r="E17" s="5"/>
      <x:c r="F17" s="5"/>
      <x:c r="G17" s="5"/>
      <x:c r="H17" s="5"/>
      <x:c r="I17" s="5"/>
      <x:c r="J17" s="5"/>
      <x:c r="K17" s="5"/>
      <x:c r="L17" s="5"/>
      <x:c r="M17" s="5"/>
      <x:c r="N17" s="5"/>
      <x:c r="O17" s="5"/>
      <x:c r="P17" s="5"/>
      <x:c r="Q17" s="5"/>
      <x:c r="R17" s="5"/>
      <x:c r="S17" s="5"/>
      <x:c r="T17" s="5"/>
      <x:c r="U17" s="5"/>
      <x:c r="V17" s="5"/>
    </x:row>
    <x:row r="18" ht="24" customHeight="1">
      <x:c r="A18" s="5"/>
      <x:c r="B18" s="5"/>
      <x:c r="C18" s="5"/>
      <x:c r="D18" s="5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5"/>
      <x:c r="Q18" s="5"/>
      <x:c r="R18" s="5"/>
      <x:c r="S18" s="5"/>
      <x:c r="T18" s="5"/>
      <x:c r="U18" s="5"/>
      <x:c r="V18" s="5"/>
    </x:row>
    <x:row r="19" ht="24" customHeight="1">
      <x:c r="A19" s="5"/>
      <x:c r="B19" s="5"/>
      <x:c r="C19" s="5"/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  <x:c r="Q19" s="5"/>
      <x:c r="R19" s="5"/>
      <x:c r="S19" s="5"/>
      <x:c r="T19" s="5"/>
      <x:c r="U19" s="5"/>
      <x:c r="V19" s="5"/>
    </x:row>
    <x:row r="20" ht="24" customHeight="1">
      <x:c r="A20" s="5"/>
      <x:c r="B20" s="5"/>
      <x:c r="C20" s="5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  <x:c r="Q20" s="5"/>
      <x:c r="R20" s="5"/>
      <x:c r="S20" s="5"/>
      <x:c r="T20" s="5"/>
      <x:c r="U20" s="5"/>
      <x:c r="V20" s="5"/>
    </x:row>
    <x:row r="21" ht="24" customHeight="1">
      <x:c r="A21" s="5"/>
      <x:c r="B21" s="5"/>
      <x:c r="C21" s="5"/>
      <x:c r="D21" s="5"/>
      <x:c r="E21" s="5"/>
      <x:c r="F21" s="5"/>
      <x:c r="G21" s="5"/>
      <x:c r="H21" s="5"/>
      <x:c r="I21" s="5"/>
      <x:c r="J21" s="5"/>
      <x:c r="K21" s="5"/>
      <x:c r="L21" s="5"/>
      <x:c r="M21" s="5"/>
      <x:c r="N21" s="5"/>
      <x:c r="O21" s="5"/>
      <x:c r="P21" s="5"/>
      <x:c r="Q21" s="5"/>
      <x:c r="R21" s="5"/>
      <x:c r="S21" s="5"/>
      <x:c r="T21" s="5"/>
      <x:c r="U21" s="5"/>
      <x:c r="V21" s="5"/>
    </x:row>
    <x:row r="22" ht="24" customHeight="1">
      <x:c r="A22" s="5"/>
      <x:c r="B22" s="5"/>
      <x:c r="C22" s="5"/>
      <x:c r="D22" s="5"/>
      <x:c r="E22" s="5"/>
      <x:c r="F22" s="5"/>
      <x:c r="G22" s="5"/>
      <x:c r="H22" s="5"/>
      <x:c r="I22" s="5"/>
      <x:c r="J22" s="5"/>
      <x:c r="K22" s="5"/>
      <x:c r="L22" s="5"/>
      <x:c r="M22" s="5"/>
      <x:c r="N22" s="5"/>
      <x:c r="O22" s="5"/>
      <x:c r="P22" s="5"/>
      <x:c r="Q22" s="5"/>
      <x:c r="R22" s="5"/>
      <x:c r="S22" s="5"/>
      <x:c r="T22" s="5"/>
      <x:c r="U22" s="5"/>
      <x:c r="V22" s="5"/>
    </x:row>
    <x:row r="23" ht="24" customHeight="1">
      <x:c r="A23" s="5"/>
      <x:c r="B23" s="5"/>
      <x:c r="C23" s="5"/>
      <x:c r="D23" s="5"/>
      <x:c r="E23" s="5"/>
      <x:c r="F23" s="5"/>
      <x:c r="G23" s="5"/>
      <x:c r="H23" s="5"/>
      <x:c r="I23" s="5"/>
      <x:c r="J23" s="5"/>
      <x:c r="K23" s="5"/>
      <x:c r="L23" s="5"/>
      <x:c r="M23" s="5"/>
      <x:c r="N23" s="5"/>
      <x:c r="O23" s="5"/>
      <x:c r="P23" s="5"/>
      <x:c r="Q23" s="5"/>
      <x:c r="R23" s="5"/>
      <x:c r="S23" s="5"/>
      <x:c r="T23" s="5"/>
      <x:c r="U23" s="5"/>
      <x:c r="V23" s="5"/>
    </x:row>
    <x:row r="24" ht="24" customHeight="1">
      <x:c r="A24" s="5"/>
      <x:c r="B24" s="5"/>
      <x:c r="C24" s="5"/>
      <x:c r="D24" s="5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5"/>
      <x:c r="P24" s="5"/>
      <x:c r="Q24" s="5"/>
      <x:c r="R24" s="5"/>
      <x:c r="S24" s="5"/>
      <x:c r="T24" s="5"/>
      <x:c r="U24" s="5"/>
      <x:c r="V24" s="5"/>
    </x:row>
    <x:row r="25" ht="24" customHeight="1">
      <x:c r="A25" s="5"/>
      <x:c r="B25" s="5"/>
      <x:c r="C25" s="5"/>
      <x:c r="D25" s="5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5"/>
      <x:c r="Q25" s="5"/>
      <x:c r="R25" s="5"/>
      <x:c r="S25" s="5"/>
      <x:c r="T25" s="5"/>
      <x:c r="U25" s="5"/>
      <x:c r="V25" s="5"/>
    </x:row>
    <x:row r="26" ht="24" customHeight="1">
      <x:c r="A26" s="5"/>
      <x:c r="B26" s="5"/>
      <x:c r="C26" s="5"/>
      <x:c r="D26" s="5"/>
      <x:c r="E26" s="5"/>
      <x:c r="F26" s="5"/>
      <x:c r="G26" s="5"/>
      <x:c r="H26" s="5"/>
      <x:c r="I26" s="5"/>
      <x:c r="J26" s="5"/>
      <x:c r="K26" s="5"/>
      <x:c r="L26" s="5"/>
      <x:c r="M26" s="5"/>
      <x:c r="N26" s="5"/>
      <x:c r="O26" s="5"/>
      <x:c r="P26" s="5"/>
      <x:c r="Q26" s="5"/>
      <x:c r="R26" s="5"/>
      <x:c r="S26" s="5"/>
      <x:c r="T26" s="5"/>
      <x:c r="U26" s="5"/>
      <x:c r="V26" s="5"/>
    </x:row>
    <x:row r="27" ht="24" customHeight="1">
      <x:c r="A27" s="5"/>
      <x:c r="B27" s="5"/>
      <x:c r="C27" s="5"/>
      <x:c r="D27" s="5"/>
      <x:c r="E27" s="5"/>
      <x:c r="F27" s="5"/>
      <x:c r="G27" s="5"/>
      <x:c r="H27" s="5"/>
      <x:c r="I27" s="5"/>
      <x:c r="J27" s="5"/>
      <x:c r="K27" s="5"/>
      <x:c r="L27" s="5"/>
      <x:c r="M27" s="5"/>
      <x:c r="N27" s="5"/>
      <x:c r="O27" s="5"/>
      <x:c r="P27" s="5"/>
      <x:c r="Q27" s="5"/>
      <x:c r="R27" s="5"/>
      <x:c r="S27" s="5"/>
      <x:c r="T27" s="5"/>
      <x:c r="U27" s="5"/>
      <x:c r="V27" s="5"/>
    </x:row>
    <x:row r="28" ht="24" customHeight="1">
      <x:c r="A28" s="5"/>
      <x:c r="B28" s="5"/>
      <x:c r="C28" s="5"/>
      <x:c r="D28" s="5"/>
      <x:c r="E28" s="5"/>
      <x:c r="F28" s="5"/>
      <x:c r="G28" s="5"/>
      <x:c r="H28" s="5"/>
      <x:c r="I28" s="5"/>
      <x:c r="J28" s="5"/>
      <x:c r="K28" s="5"/>
      <x:c r="L28" s="5"/>
      <x:c r="M28" s="5"/>
      <x:c r="N28" s="5"/>
      <x:c r="O28" s="5"/>
      <x:c r="P28" s="5"/>
      <x:c r="Q28" s="5"/>
      <x:c r="R28" s="5"/>
      <x:c r="S28" s="5"/>
      <x:c r="T28" s="5"/>
      <x:c r="U28" s="5"/>
      <x:c r="V28" s="5"/>
    </x:row>
    <x:row r="29" ht="24" customHeight="1">
      <x:c r="A29" s="5"/>
      <x:c r="B29" s="5"/>
      <x:c r="C29" s="5"/>
      <x:c r="D29" s="5"/>
      <x:c r="E29" s="5"/>
      <x:c r="F29" s="5"/>
      <x:c r="G29" s="5"/>
      <x:c r="H29" s="5"/>
      <x:c r="I29" s="5"/>
      <x:c r="J29" s="5"/>
      <x:c r="K29" s="5"/>
      <x:c r="L29" s="5"/>
      <x:c r="M29" s="5"/>
      <x:c r="N29" s="5"/>
      <x:c r="O29" s="5"/>
      <x:c r="P29" s="5"/>
      <x:c r="Q29" s="5"/>
      <x:c r="R29" s="5"/>
      <x:c r="S29" s="5"/>
      <x:c r="T29" s="5"/>
      <x:c r="U29" s="5"/>
      <x:c r="V29" s="5"/>
    </x:row>
    <x:row r="30" ht="24" customHeight="1">
      <x:c r="A30" s="5"/>
      <x:c r="B30" s="5"/>
      <x:c r="C30" s="5"/>
      <x:c r="D30" s="5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  <x:c r="Q30" s="5"/>
      <x:c r="R30" s="5"/>
      <x:c r="S30" s="5"/>
      <x:c r="T30" s="5"/>
      <x:c r="U30" s="5"/>
      <x:c r="V30" s="5"/>
    </x:row>
    <x:row r="31" ht="24" customHeight="1">
      <x:c r="A31" s="5"/>
      <x:c r="B31" s="5"/>
      <x:c r="C31" s="5"/>
      <x:c r="D31" s="5"/>
      <x:c r="E31" s="5"/>
      <x:c r="F31" s="5"/>
      <x:c r="G31" s="5"/>
      <x:c r="H31" s="5"/>
      <x:c r="I31" s="5"/>
      <x:c r="J31" s="5"/>
      <x:c r="K31" s="5"/>
      <x:c r="L31" s="5"/>
      <x:c r="M31" s="5"/>
      <x:c r="N31" s="5"/>
      <x:c r="O31" s="5"/>
      <x:c r="P31" s="5"/>
      <x:c r="Q31" s="5"/>
      <x:c r="R31" s="5"/>
      <x:c r="S31" s="5"/>
      <x:c r="T31" s="5"/>
      <x:c r="U31" s="5"/>
      <x:c r="V31" s="5"/>
    </x:row>
    <x:row r="32" ht="24" customHeight="1">
      <x:c r="A32" s="5"/>
      <x:c r="B32" s="5"/>
      <x:c r="C32" s="5"/>
      <x:c r="D32" s="5"/>
      <x:c r="E32" s="5"/>
      <x:c r="F32" s="5"/>
      <x:c r="G32" s="5"/>
      <x:c r="H32" s="5"/>
      <x:c r="I32" s="5"/>
      <x:c r="J32" s="5"/>
      <x:c r="K32" s="5"/>
      <x:c r="L32" s="5"/>
      <x:c r="M32" s="5"/>
      <x:c r="N32" s="5"/>
      <x:c r="O32" s="5"/>
      <x:c r="P32" s="5"/>
      <x:c r="Q32" s="5"/>
      <x:c r="R32" s="5"/>
      <x:c r="S32" s="5"/>
      <x:c r="T32" s="5"/>
      <x:c r="U32" s="5"/>
      <x:c r="V32" s="5"/>
    </x:row>
    <x:row r="33" ht="24" customHeight="1">
      <x:c r="A33" s="5"/>
      <x:c r="B33" s="5"/>
      <x:c r="C33" s="5"/>
      <x:c r="D33" s="5"/>
      <x:c r="E33" s="5"/>
      <x:c r="F33" s="5"/>
      <x:c r="G33" s="5"/>
      <x:c r="H33" s="5"/>
      <x:c r="I33" s="5"/>
      <x:c r="J33" s="5"/>
      <x:c r="K33" s="5"/>
      <x:c r="L33" s="5"/>
      <x:c r="M33" s="5"/>
      <x:c r="N33" s="5"/>
      <x:c r="O33" s="5"/>
      <x:c r="P33" s="5"/>
      <x:c r="Q33" s="5"/>
      <x:c r="R33" s="5"/>
      <x:c r="S33" s="5"/>
      <x:c r="T33" s="5"/>
      <x:c r="U33" s="5"/>
      <x:c r="V33" s="5"/>
    </x:row>
    <x:row r="34" ht="24" customHeight="1">
      <x:c r="A34" s="5"/>
      <x:c r="B34" s="5"/>
      <x:c r="C34" s="5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  <x:c r="Q34" s="5"/>
      <x:c r="R34" s="5"/>
      <x:c r="S34" s="5"/>
      <x:c r="T34" s="5"/>
      <x:c r="U34" s="5"/>
      <x:c r="V34" s="5"/>
    </x:row>
    <x:row r="35" ht="24" customHeight="1">
      <x:c r="A35" s="5"/>
      <x:c r="B35" s="5"/>
      <x:c r="C35" s="5"/>
      <x:c r="D35" s="5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5"/>
      <x:c r="Q35" s="5"/>
      <x:c r="R35" s="5"/>
      <x:c r="S35" s="5"/>
      <x:c r="T35" s="5"/>
      <x:c r="U35" s="5"/>
      <x:c r="V35" s="5"/>
    </x:row>
    <x:row r="36" ht="24" customHeight="1">
      <x:c r="A36" s="5"/>
      <x:c r="B36" s="5"/>
      <x:c r="C36" s="5"/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  <x:c r="Q36" s="5"/>
      <x:c r="R36" s="5"/>
      <x:c r="S36" s="5"/>
      <x:c r="T36" s="5"/>
      <x:c r="U36" s="5"/>
      <x:c r="V36" s="5"/>
    </x:row>
    <x:row r="37" ht="24" customHeight="1">
      <x:c r="A37" s="5"/>
      <x:c r="B37" s="5"/>
      <x:c r="C37" s="5"/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  <x:c r="Q37" s="5"/>
      <x:c r="R37" s="5"/>
      <x:c r="S37" s="5"/>
      <x:c r="T37" s="5"/>
      <x:c r="U37" s="5"/>
      <x:c r="V37" s="5"/>
    </x:row>
    <x:row r="38" ht="24" customHeight="1">
      <x:c r="A38" s="5"/>
      <x:c r="B38" s="5"/>
      <x:c r="C38" s="5"/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  <x:c r="Q38" s="5"/>
      <x:c r="R38" s="5"/>
      <x:c r="S38" s="5"/>
      <x:c r="T38" s="5"/>
      <x:c r="U38" s="5"/>
      <x:c r="V38" s="5"/>
    </x:row>
    <x:row r="39" ht="24" customHeight="1">
      <x:c r="A39" s="5"/>
      <x:c r="B39" s="5"/>
      <x:c r="C39" s="5"/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  <x:c r="Q39" s="5"/>
      <x:c r="R39" s="5"/>
      <x:c r="S39" s="5"/>
      <x:c r="T39" s="5"/>
      <x:c r="U39" s="5"/>
      <x:c r="V39" s="5"/>
    </x:row>
    <x:row r="40" ht="24" customHeight="1">
      <x:c r="A40" s="5"/>
      <x:c r="B40" s="5"/>
      <x:c r="C40" s="5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  <x:c r="Q40" s="5"/>
      <x:c r="R40" s="5"/>
      <x:c r="S40" s="5"/>
      <x:c r="T40" s="5"/>
      <x:c r="U40" s="5"/>
      <x:c r="V40" s="5"/>
    </x:row>
    <x:row r="41" ht="24" customHeight="1">
      <x:c r="A41" s="5"/>
      <x:c r="B41" s="5"/>
      <x:c r="C41" s="5"/>
      <x:c r="D41" s="5"/>
      <x:c r="E41" s="5"/>
      <x:c r="F41" s="5"/>
      <x:c r="G41" s="5"/>
      <x:c r="H41" s="5"/>
      <x:c r="I41" s="5"/>
      <x:c r="J41" s="5"/>
      <x:c r="K41" s="5"/>
      <x:c r="L41" s="5"/>
      <x:c r="M41" s="5"/>
      <x:c r="N41" s="5"/>
      <x:c r="O41" s="5"/>
      <x:c r="P41" s="5"/>
      <x:c r="Q41" s="5"/>
      <x:c r="R41" s="5"/>
      <x:c r="S41" s="5"/>
      <x:c r="T41" s="5"/>
      <x:c r="U41" s="5"/>
      <x:c r="V41" s="5"/>
    </x:row>
    <x:row r="42" ht="24" customHeight="1">
      <x:c r="A42" s="5"/>
      <x:c r="B42" s="5"/>
      <x:c r="C42" s="5"/>
      <x:c r="D42" s="5"/>
      <x:c r="E42" s="5"/>
      <x:c r="F42" s="5"/>
      <x:c r="G42" s="5"/>
      <x:c r="H42" s="5"/>
      <x:c r="I42" s="5"/>
      <x:c r="J42" s="5"/>
      <x:c r="K42" s="5"/>
      <x:c r="L42" s="5"/>
      <x:c r="M42" s="5"/>
      <x:c r="N42" s="5"/>
      <x:c r="O42" s="5"/>
      <x:c r="P42" s="5"/>
      <x:c r="Q42" s="5"/>
      <x:c r="R42" s="5"/>
      <x:c r="S42" s="5"/>
      <x:c r="T42" s="5"/>
      <x:c r="U42" s="5"/>
      <x:c r="V42" s="5"/>
    </x:row>
    <x:row r="43" ht="24" customHeight="1">
      <x:c r="A43" s="5"/>
      <x:c r="B43" s="5"/>
      <x:c r="C43" s="5"/>
      <x:c r="D43" s="5"/>
      <x:c r="E43" s="5"/>
      <x:c r="F43" s="5"/>
      <x:c r="G43" s="5"/>
      <x:c r="H43" s="5"/>
      <x:c r="I43" s="5"/>
      <x:c r="J43" s="5"/>
      <x:c r="K43" s="5"/>
      <x:c r="L43" s="5"/>
      <x:c r="M43" s="5"/>
      <x:c r="N43" s="5"/>
      <x:c r="O43" s="5"/>
      <x:c r="P43" s="5"/>
      <x:c r="Q43" s="5"/>
      <x:c r="R43" s="5"/>
      <x:c r="S43" s="5"/>
      <x:c r="T43" s="5"/>
      <x:c r="U43" s="5"/>
      <x:c r="V43" s="5"/>
    </x:row>
    <x:row r="44" ht="24" customHeight="1">
      <x:c r="A44" s="5"/>
      <x:c r="B44" s="5"/>
      <x:c r="C44" s="5"/>
      <x:c r="D44" s="5"/>
      <x:c r="E44" s="5"/>
      <x:c r="F44" s="5"/>
      <x:c r="G44" s="5"/>
      <x:c r="H44" s="5"/>
      <x:c r="I44" s="5"/>
      <x:c r="J44" s="5"/>
      <x:c r="K44" s="5"/>
      <x:c r="L44" s="5"/>
      <x:c r="M44" s="5"/>
      <x:c r="N44" s="5"/>
      <x:c r="O44" s="5"/>
      <x:c r="P44" s="5"/>
      <x:c r="Q44" s="5"/>
      <x:c r="R44" s="5"/>
      <x:c r="S44" s="5"/>
      <x:c r="T44" s="5"/>
      <x:c r="U44" s="5"/>
      <x:c r="V44" s="5"/>
    </x:row>
    <x:row r="45" ht="24" customHeight="1">
      <x:c r="A45" s="5"/>
      <x:c r="B45" s="5"/>
      <x:c r="C45" s="5"/>
      <x:c r="D45" s="5"/>
      <x:c r="E45" s="5"/>
      <x:c r="F45" s="5"/>
      <x:c r="G45" s="5"/>
      <x:c r="H45" s="5"/>
      <x:c r="I45" s="5"/>
      <x:c r="J45" s="5"/>
      <x:c r="K45" s="5"/>
      <x:c r="L45" s="5"/>
      <x:c r="M45" s="5"/>
      <x:c r="N45" s="5"/>
      <x:c r="O45" s="5"/>
      <x:c r="P45" s="5"/>
      <x:c r="Q45" s="5"/>
      <x:c r="R45" s="5"/>
      <x:c r="S45" s="5"/>
      <x:c r="T45" s="5"/>
      <x:c r="U45" s="5"/>
      <x:c r="V45" s="5"/>
    </x:row>
    <x:row r="46" ht="24" customHeight="1">
      <x:c r="A46" s="5"/>
      <x:c r="B46" s="5"/>
      <x:c r="C46" s="5"/>
      <x:c r="D46" s="5"/>
      <x:c r="E46" s="5"/>
      <x:c r="F46" s="5"/>
      <x:c r="G46" s="5"/>
      <x:c r="H46" s="5"/>
      <x:c r="I46" s="5"/>
      <x:c r="J46" s="5"/>
      <x:c r="K46" s="5"/>
      <x:c r="L46" s="5"/>
      <x:c r="M46" s="5"/>
      <x:c r="N46" s="5"/>
      <x:c r="O46" s="5"/>
      <x:c r="P46" s="5"/>
      <x:c r="Q46" s="5"/>
      <x:c r="R46" s="5"/>
      <x:c r="S46" s="5"/>
      <x:c r="T46" s="5"/>
      <x:c r="U46" s="5"/>
      <x:c r="V46" s="5"/>
    </x:row>
    <x:row r="47" ht="24" customHeight="1">
      <x:c r="A47" s="5"/>
      <x:c r="B47" s="5"/>
      <x:c r="C47" s="5"/>
      <x:c r="D47" s="5"/>
      <x:c r="E47" s="5"/>
      <x:c r="F47" s="5"/>
      <x:c r="G47" s="5"/>
      <x:c r="H47" s="5"/>
      <x:c r="I47" s="5"/>
      <x:c r="J47" s="5"/>
      <x:c r="K47" s="5"/>
      <x:c r="L47" s="5"/>
      <x:c r="M47" s="5"/>
      <x:c r="N47" s="5"/>
      <x:c r="O47" s="5"/>
      <x:c r="P47" s="5"/>
      <x:c r="Q47" s="5"/>
      <x:c r="R47" s="5"/>
      <x:c r="S47" s="5"/>
      <x:c r="T47" s="5"/>
      <x:c r="U47" s="5"/>
      <x:c r="V47" s="5"/>
    </x:row>
    <x:row r="48" ht="24" customHeight="1">
      <x:c r="A48" s="5"/>
      <x:c r="B48" s="5"/>
      <x:c r="C48" s="5"/>
      <x:c r="D48" s="5"/>
      <x:c r="E48" s="5"/>
      <x:c r="F48" s="5"/>
      <x:c r="G48" s="5"/>
      <x:c r="H48" s="5"/>
      <x:c r="I48" s="5"/>
      <x:c r="J48" s="5"/>
      <x:c r="K48" s="5"/>
      <x:c r="L48" s="5"/>
      <x:c r="M48" s="5"/>
      <x:c r="N48" s="5"/>
      <x:c r="O48" s="5"/>
      <x:c r="P48" s="5"/>
      <x:c r="Q48" s="5"/>
      <x:c r="R48" s="5"/>
      <x:c r="S48" s="5"/>
      <x:c r="T48" s="5"/>
      <x:c r="U48" s="5"/>
      <x:c r="V48" s="5"/>
    </x:row>
    <x:row r="49" ht="24" customHeight="1">
      <x:c r="A49" s="5"/>
      <x:c r="B49" s="5"/>
      <x:c r="C49" s="5"/>
      <x:c r="D49" s="5"/>
      <x:c r="E49" s="5"/>
      <x:c r="F49" s="5"/>
      <x:c r="G49" s="5"/>
      <x:c r="H49" s="5"/>
      <x:c r="I49" s="5"/>
      <x:c r="J49" s="5"/>
      <x:c r="K49" s="5"/>
      <x:c r="L49" s="5"/>
      <x:c r="M49" s="5"/>
      <x:c r="N49" s="5"/>
      <x:c r="O49" s="5"/>
      <x:c r="P49" s="5"/>
      <x:c r="Q49" s="5"/>
      <x:c r="R49" s="5"/>
      <x:c r="S49" s="5"/>
      <x:c r="T49" s="5"/>
      <x:c r="U49" s="5"/>
      <x:c r="V49" s="5"/>
    </x:row>
    <x:row r="50" ht="24" customHeight="1">
      <x:c r="A50" s="5"/>
      <x:c r="B50" s="5"/>
      <x:c r="C50" s="5"/>
      <x:c r="D50" s="5"/>
      <x:c r="E50" s="5"/>
      <x:c r="F50" s="5"/>
      <x:c r="G50" s="5"/>
      <x:c r="H50" s="5"/>
      <x:c r="I50" s="5"/>
      <x:c r="J50" s="5"/>
      <x:c r="K50" s="5"/>
      <x:c r="L50" s="5"/>
      <x:c r="M50" s="5"/>
      <x:c r="N50" s="5"/>
      <x:c r="O50" s="5"/>
      <x:c r="P50" s="5"/>
      <x:c r="Q50" s="5"/>
      <x:c r="R50" s="5"/>
      <x:c r="S50" s="5"/>
      <x:c r="T50" s="5"/>
      <x:c r="U50" s="5"/>
      <x:c r="V50" s="5"/>
    </x:row>
    <x:row r="51" ht="24" customHeight="1">
      <x:c r="A51" s="5"/>
      <x:c r="B51" s="5"/>
      <x:c r="C51" s="5"/>
      <x:c r="D51" s="5"/>
      <x:c r="E51" s="5"/>
      <x:c r="F51" s="5"/>
      <x:c r="G51" s="5"/>
      <x:c r="H51" s="5"/>
      <x:c r="I51" s="5"/>
      <x:c r="J51" s="5"/>
      <x:c r="K51" s="5"/>
      <x:c r="L51" s="5"/>
      <x:c r="M51" s="5"/>
      <x:c r="N51" s="5"/>
      <x:c r="O51" s="5"/>
      <x:c r="P51" s="5"/>
      <x:c r="Q51" s="5"/>
      <x:c r="R51" s="5"/>
      <x:c r="S51" s="5"/>
      <x:c r="T51" s="5"/>
      <x:c r="U51" s="5"/>
      <x:c r="V51" s="5"/>
    </x:row>
    <x:row r="52" ht="24" customHeight="1">
      <x:c r="A52" s="5"/>
      <x:c r="B52" s="5"/>
      <x:c r="C52" s="5"/>
      <x:c r="D52" s="5"/>
      <x:c r="E52" s="5"/>
      <x:c r="F52" s="5"/>
      <x:c r="G52" s="5"/>
      <x:c r="H52" s="5"/>
      <x:c r="I52" s="5"/>
      <x:c r="J52" s="5"/>
      <x:c r="K52" s="5"/>
      <x:c r="L52" s="5"/>
      <x:c r="M52" s="5"/>
      <x:c r="N52" s="5"/>
      <x:c r="O52" s="5"/>
      <x:c r="P52" s="5"/>
      <x:c r="Q52" s="5"/>
      <x:c r="R52" s="5"/>
      <x:c r="S52" s="5"/>
      <x:c r="T52" s="5"/>
      <x:c r="U52" s="5"/>
      <x:c r="V52" s="5"/>
    </x:row>
    <x:row r="53" ht="24" customHeight="1">
      <x:c r="A53" s="5"/>
      <x:c r="B53" s="5"/>
      <x:c r="C53" s="5"/>
      <x:c r="D53" s="5"/>
      <x:c r="E53" s="5"/>
      <x:c r="F53" s="5"/>
      <x:c r="G53" s="5"/>
      <x:c r="H53" s="5"/>
      <x:c r="I53" s="5"/>
      <x:c r="J53" s="5"/>
      <x:c r="K53" s="5"/>
      <x:c r="L53" s="5"/>
      <x:c r="M53" s="5"/>
      <x:c r="N53" s="5"/>
      <x:c r="O53" s="5"/>
      <x:c r="P53" s="5"/>
      <x:c r="Q53" s="5"/>
      <x:c r="R53" s="5"/>
      <x:c r="S53" s="5"/>
      <x:c r="T53" s="5"/>
      <x:c r="U53" s="5"/>
      <x:c r="V53" s="5"/>
    </x:row>
    <x:row r="54" ht="24" customHeight="1">
      <x:c r="A54" s="5"/>
      <x:c r="B54" s="5"/>
      <x:c r="C54" s="5"/>
      <x:c r="D54" s="5"/>
      <x:c r="E54" s="5"/>
      <x:c r="F54" s="5"/>
      <x:c r="G54" s="5"/>
      <x:c r="H54" s="5"/>
      <x:c r="I54" s="5"/>
      <x:c r="J54" s="5"/>
      <x:c r="K54" s="5"/>
      <x:c r="L54" s="5"/>
      <x:c r="M54" s="5"/>
      <x:c r="N54" s="5"/>
      <x:c r="O54" s="5"/>
      <x:c r="P54" s="5"/>
      <x:c r="Q54" s="5"/>
      <x:c r="R54" s="5"/>
      <x:c r="S54" s="5"/>
      <x:c r="T54" s="5"/>
      <x:c r="U54" s="5"/>
      <x:c r="V54" s="5"/>
    </x:row>
    <x:row r="55" ht="24" customHeight="1">
      <x:c r="A55" s="5"/>
      <x:c r="B55" s="5"/>
      <x:c r="C55" s="5"/>
      <x:c r="D55" s="5"/>
      <x:c r="E55" s="5"/>
      <x:c r="F55" s="5"/>
      <x:c r="G55" s="5"/>
      <x:c r="H55" s="5"/>
      <x:c r="I55" s="5"/>
      <x:c r="J55" s="5"/>
      <x:c r="K55" s="5"/>
      <x:c r="L55" s="5"/>
      <x:c r="M55" s="5"/>
      <x:c r="N55" s="5"/>
      <x:c r="O55" s="5"/>
      <x:c r="P55" s="5"/>
      <x:c r="Q55" s="5"/>
      <x:c r="R55" s="5"/>
      <x:c r="S55" s="5"/>
      <x:c r="T55" s="5"/>
      <x:c r="U55" s="5"/>
      <x:c r="V55" s="5"/>
    </x:row>
    <x:row r="56" ht="24" customHeight="1">
      <x:c r="A56" s="5"/>
      <x:c r="B56" s="5"/>
      <x:c r="C56" s="5"/>
      <x:c r="D56" s="5"/>
      <x:c r="E56" s="5"/>
      <x:c r="F56" s="5"/>
      <x:c r="G56" s="5"/>
      <x:c r="H56" s="5"/>
      <x:c r="I56" s="5"/>
      <x:c r="J56" s="5"/>
      <x:c r="K56" s="5"/>
      <x:c r="L56" s="5"/>
      <x:c r="M56" s="5"/>
      <x:c r="N56" s="5"/>
      <x:c r="O56" s="5"/>
      <x:c r="P56" s="5"/>
      <x:c r="Q56" s="5"/>
      <x:c r="R56" s="5"/>
      <x:c r="S56" s="5"/>
      <x:c r="T56" s="5"/>
      <x:c r="U56" s="5"/>
      <x:c r="V56" s="5"/>
    </x:row>
    <x:row r="57" ht="24" customHeight="1">
      <x:c r="A57" s="5"/>
      <x:c r="B57" s="5"/>
      <x:c r="C57" s="5"/>
      <x:c r="D57" s="5"/>
      <x:c r="E57" s="5"/>
      <x:c r="F57" s="5"/>
      <x:c r="G57" s="5"/>
      <x:c r="H57" s="5"/>
      <x:c r="I57" s="5"/>
      <x:c r="J57" s="5"/>
      <x:c r="K57" s="5"/>
      <x:c r="L57" s="5"/>
      <x:c r="M57" s="5"/>
      <x:c r="N57" s="5"/>
      <x:c r="O57" s="5"/>
      <x:c r="P57" s="5"/>
      <x:c r="Q57" s="5"/>
      <x:c r="R57" s="5"/>
      <x:c r="S57" s="5"/>
      <x:c r="T57" s="5"/>
      <x:c r="U57" s="5"/>
      <x:c r="V57" s="5"/>
    </x:row>
    <x:row r="58" ht="24" customHeight="1">
      <x:c r="A58" s="5"/>
      <x:c r="B58" s="5"/>
      <x:c r="C58" s="5"/>
      <x:c r="D58" s="5"/>
      <x:c r="E58" s="5"/>
      <x:c r="F58" s="5"/>
      <x:c r="G58" s="5"/>
      <x:c r="H58" s="5"/>
      <x:c r="I58" s="5"/>
      <x:c r="J58" s="5"/>
      <x:c r="K58" s="5"/>
      <x:c r="L58" s="5"/>
      <x:c r="M58" s="5"/>
      <x:c r="N58" s="5"/>
      <x:c r="O58" s="5"/>
      <x:c r="P58" s="5"/>
      <x:c r="Q58" s="5"/>
      <x:c r="R58" s="5"/>
      <x:c r="S58" s="5"/>
      <x:c r="T58" s="5"/>
      <x:c r="U58" s="5"/>
      <x:c r="V58" s="5"/>
    </x:row>
    <x:row r="59" ht="24" customHeight="1">
      <x:c r="A59" s="5"/>
      <x:c r="B59" s="5"/>
      <x:c r="C59" s="5"/>
      <x:c r="D59" s="5"/>
      <x:c r="E59" s="5"/>
      <x:c r="F59" s="5"/>
      <x:c r="G59" s="5"/>
      <x:c r="H59" s="5"/>
      <x:c r="I59" s="5"/>
      <x:c r="J59" s="5"/>
      <x:c r="K59" s="5"/>
      <x:c r="L59" s="5"/>
      <x:c r="M59" s="5"/>
      <x:c r="N59" s="5"/>
      <x:c r="O59" s="5"/>
      <x:c r="P59" s="5"/>
      <x:c r="Q59" s="5"/>
      <x:c r="R59" s="5"/>
      <x:c r="S59" s="5"/>
      <x:c r="T59" s="5"/>
      <x:c r="U59" s="5"/>
      <x:c r="V59" s="5"/>
    </x:row>
    <x:row r="60" ht="24" customHeight="1">
      <x:c r="A60" s="5"/>
      <x:c r="B60" s="5"/>
      <x:c r="C60" s="5"/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  <x:c r="O60" s="5"/>
      <x:c r="P60" s="5"/>
      <x:c r="Q60" s="5"/>
      <x:c r="R60" s="5"/>
      <x:c r="S60" s="5"/>
      <x:c r="T60" s="5"/>
      <x:c r="U60" s="5"/>
      <x:c r="V60" s="5"/>
    </x:row>
    <x:row r="61" ht="24" customHeight="1">
      <x:c r="A61" s="5"/>
      <x:c r="B61" s="5"/>
      <x:c r="C61" s="5"/>
      <x:c r="D61" s="5"/>
      <x:c r="E61" s="5"/>
      <x:c r="F61" s="5"/>
      <x:c r="G61" s="5"/>
      <x:c r="H61" s="5"/>
      <x:c r="I61" s="5"/>
      <x:c r="J61" s="5"/>
      <x:c r="K61" s="5"/>
      <x:c r="L61" s="5"/>
      <x:c r="M61" s="5"/>
      <x:c r="N61" s="5"/>
      <x:c r="O61" s="5"/>
      <x:c r="P61" s="5"/>
      <x:c r="Q61" s="5"/>
      <x:c r="R61" s="5"/>
      <x:c r="S61" s="5"/>
      <x:c r="T61" s="5"/>
      <x:c r="U61" s="5"/>
      <x:c r="V61" s="5"/>
    </x:row>
    <x:row r="62" ht="24" customHeight="1">
      <x:c r="A62" s="5"/>
      <x:c r="B62" s="5"/>
      <x:c r="C62" s="5"/>
      <x:c r="D62" s="5"/>
      <x:c r="E62" s="5"/>
      <x:c r="F62" s="5"/>
      <x:c r="G62" s="5"/>
      <x:c r="H62" s="5"/>
      <x:c r="I62" s="5"/>
      <x:c r="J62" s="5"/>
      <x:c r="K62" s="5"/>
      <x:c r="L62" s="5"/>
      <x:c r="M62" s="5"/>
      <x:c r="N62" s="5"/>
      <x:c r="O62" s="5"/>
      <x:c r="P62" s="5"/>
      <x:c r="Q62" s="5"/>
      <x:c r="R62" s="5"/>
      <x:c r="S62" s="5"/>
      <x:c r="T62" s="5"/>
      <x:c r="U62" s="5"/>
      <x:c r="V62" s="5"/>
    </x:row>
    <x:row r="63" ht="24" customHeight="1">
      <x:c r="A63" s="5"/>
      <x:c r="B63" s="5"/>
      <x:c r="C63" s="5"/>
      <x:c r="D63" s="5"/>
      <x:c r="E63" s="5"/>
      <x:c r="F63" s="5"/>
      <x:c r="G63" s="5"/>
      <x:c r="H63" s="5"/>
      <x:c r="I63" s="5"/>
      <x:c r="J63" s="5"/>
      <x:c r="K63" s="5"/>
      <x:c r="L63" s="5"/>
      <x:c r="M63" s="5"/>
      <x:c r="N63" s="5"/>
      <x:c r="O63" s="5"/>
      <x:c r="P63" s="5"/>
      <x:c r="Q63" s="5"/>
      <x:c r="R63" s="5"/>
      <x:c r="S63" s="5"/>
      <x:c r="T63" s="5"/>
      <x:c r="U63" s="5"/>
      <x:c r="V63" s="5"/>
    </x:row>
    <x:row r="64" ht="24" customHeight="1">
      <x:c r="A64" s="5"/>
      <x:c r="B64" s="5"/>
      <x:c r="C64" s="5"/>
      <x:c r="D64" s="5"/>
      <x:c r="E64" s="5"/>
      <x:c r="F64" s="5"/>
      <x:c r="G64" s="5"/>
      <x:c r="H64" s="5"/>
      <x:c r="I64" s="5"/>
      <x:c r="J64" s="5"/>
      <x:c r="K64" s="5"/>
      <x:c r="L64" s="5"/>
      <x:c r="M64" s="5"/>
      <x:c r="N64" s="5"/>
      <x:c r="O64" s="5"/>
      <x:c r="P64" s="5"/>
      <x:c r="Q64" s="5"/>
      <x:c r="R64" s="5"/>
      <x:c r="S64" s="5"/>
      <x:c r="T64" s="5"/>
      <x:c r="U64" s="5"/>
      <x:c r="V64" s="5"/>
    </x:row>
    <x:row r="65" ht="24" customHeight="1">
      <x:c r="A65" s="5"/>
      <x:c r="B65" s="5"/>
      <x:c r="C65" s="5"/>
      <x:c r="D65" s="5"/>
      <x:c r="E65" s="5"/>
      <x:c r="F65" s="5"/>
      <x:c r="G65" s="5"/>
      <x:c r="H65" s="5"/>
      <x:c r="I65" s="5"/>
      <x:c r="J65" s="5"/>
      <x:c r="K65" s="5"/>
      <x:c r="L65" s="5"/>
      <x:c r="M65" s="5"/>
      <x:c r="N65" s="5"/>
      <x:c r="O65" s="5"/>
      <x:c r="P65" s="5"/>
      <x:c r="Q65" s="5"/>
      <x:c r="R65" s="5"/>
      <x:c r="S65" s="5"/>
      <x:c r="T65" s="5"/>
      <x:c r="U65" s="5"/>
      <x:c r="V65" s="5"/>
    </x:row>
    <x:row r="66" ht="24" customHeight="1">
      <x:c r="A66" s="5"/>
      <x:c r="B66" s="5"/>
      <x:c r="C66" s="5"/>
      <x:c r="D66" s="5"/>
      <x:c r="E66" s="5"/>
      <x:c r="F66" s="5"/>
      <x:c r="G66" s="5"/>
      <x:c r="H66" s="5"/>
      <x:c r="I66" s="5"/>
      <x:c r="J66" s="5"/>
      <x:c r="K66" s="5"/>
      <x:c r="L66" s="5"/>
      <x:c r="M66" s="5"/>
      <x:c r="N66" s="5"/>
      <x:c r="O66" s="5"/>
      <x:c r="P66" s="5"/>
      <x:c r="Q66" s="5"/>
      <x:c r="R66" s="5"/>
      <x:c r="S66" s="5"/>
      <x:c r="T66" s="5"/>
      <x:c r="U66" s="5"/>
      <x:c r="V66" s="5"/>
    </x:row>
    <x:row r="67" ht="24" customHeight="1">
      <x:c r="A67" s="5"/>
      <x:c r="B67" s="5"/>
      <x:c r="C67" s="5"/>
      <x:c r="D67" s="5"/>
      <x:c r="E67" s="5"/>
      <x:c r="F67" s="5"/>
      <x:c r="G67" s="5"/>
      <x:c r="H67" s="5"/>
      <x:c r="I67" s="5"/>
      <x:c r="J67" s="5"/>
      <x:c r="K67" s="5"/>
      <x:c r="L67" s="5"/>
      <x:c r="M67" s="5"/>
      <x:c r="N67" s="5"/>
      <x:c r="O67" s="5"/>
      <x:c r="P67" s="5"/>
      <x:c r="Q67" s="5"/>
      <x:c r="R67" s="5"/>
      <x:c r="S67" s="5"/>
      <x:c r="T67" s="5"/>
      <x:c r="U67" s="5"/>
      <x:c r="V67" s="5"/>
    </x:row>
    <x:row r="68" ht="24" customHeight="1">
      <x:c r="A68" s="5"/>
      <x:c r="B68" s="5"/>
      <x:c r="C68" s="5"/>
      <x:c r="D68" s="5"/>
      <x:c r="E68" s="5"/>
      <x:c r="F68" s="5"/>
      <x:c r="G68" s="5"/>
      <x:c r="H68" s="5"/>
      <x:c r="I68" s="5"/>
      <x:c r="J68" s="5"/>
      <x:c r="K68" s="5"/>
      <x:c r="L68" s="5"/>
      <x:c r="M68" s="5"/>
      <x:c r="N68" s="5"/>
      <x:c r="O68" s="5"/>
      <x:c r="P68" s="5"/>
      <x:c r="Q68" s="5"/>
      <x:c r="R68" s="5"/>
      <x:c r="S68" s="5"/>
      <x:c r="T68" s="5"/>
      <x:c r="U68" s="5"/>
      <x:c r="V68" s="5"/>
    </x:row>
    <x:row r="69" ht="24" customHeight="1">
      <x:c r="A69" s="5"/>
      <x:c r="B69" s="5"/>
      <x:c r="C69" s="5"/>
      <x:c r="D69" s="5"/>
      <x:c r="E69" s="5"/>
      <x:c r="F69" s="5"/>
      <x:c r="G69" s="5"/>
      <x:c r="H69" s="5"/>
      <x:c r="I69" s="5"/>
      <x:c r="J69" s="5"/>
      <x:c r="K69" s="5"/>
      <x:c r="L69" s="5"/>
      <x:c r="M69" s="5"/>
      <x:c r="N69" s="5"/>
      <x:c r="O69" s="5"/>
      <x:c r="P69" s="5"/>
      <x:c r="Q69" s="5"/>
      <x:c r="R69" s="5"/>
      <x:c r="S69" s="5"/>
      <x:c r="T69" s="5"/>
      <x:c r="U69" s="5"/>
      <x:c r="V69" s="5"/>
    </x:row>
    <x:row r="70" ht="24" customHeight="1">
      <x:c r="A70" s="5"/>
      <x:c r="B70" s="5"/>
      <x:c r="C70" s="5"/>
      <x:c r="D70" s="5"/>
      <x:c r="E70" s="5"/>
      <x:c r="F70" s="5"/>
      <x:c r="G70" s="5"/>
      <x:c r="H70" s="5"/>
      <x:c r="I70" s="5"/>
      <x:c r="J70" s="5"/>
      <x:c r="K70" s="5"/>
      <x:c r="L70" s="5"/>
      <x:c r="M70" s="5"/>
      <x:c r="N70" s="5"/>
      <x:c r="O70" s="5"/>
      <x:c r="P70" s="5"/>
      <x:c r="Q70" s="5"/>
      <x:c r="R70" s="5"/>
      <x:c r="S70" s="5"/>
      <x:c r="T70" s="5"/>
      <x:c r="U70" s="5"/>
      <x:c r="V70" s="5"/>
    </x:row>
    <x:row r="71" ht="24" customHeight="1">
      <x:c r="A71" s="5"/>
      <x:c r="B71" s="5"/>
      <x:c r="C71" s="5"/>
      <x:c r="D71" s="5"/>
      <x:c r="E71" s="5"/>
      <x:c r="F71" s="5"/>
      <x:c r="G71" s="5"/>
      <x:c r="H71" s="5"/>
      <x:c r="I71" s="5"/>
      <x:c r="J71" s="5"/>
      <x:c r="K71" s="5"/>
      <x:c r="L71" s="5"/>
      <x:c r="M71" s="5"/>
      <x:c r="N71" s="5"/>
      <x:c r="O71" s="5"/>
      <x:c r="P71" s="5"/>
      <x:c r="Q71" s="5"/>
      <x:c r="R71" s="5"/>
      <x:c r="S71" s="5"/>
      <x:c r="T71" s="5"/>
      <x:c r="U71" s="5"/>
      <x:c r="V71" s="5"/>
    </x:row>
    <x:row r="72" ht="24" customHeight="1">
      <x:c r="A72" s="5"/>
      <x:c r="B72" s="5"/>
      <x:c r="C72" s="5"/>
      <x:c r="D72" s="5"/>
      <x:c r="E72" s="5"/>
      <x:c r="F72" s="5"/>
      <x:c r="G72" s="5"/>
      <x:c r="H72" s="5"/>
      <x:c r="I72" s="5"/>
      <x:c r="J72" s="5"/>
      <x:c r="K72" s="5"/>
      <x:c r="L72" s="5"/>
      <x:c r="M72" s="5"/>
      <x:c r="N72" s="5"/>
      <x:c r="O72" s="5"/>
      <x:c r="P72" s="5"/>
      <x:c r="Q72" s="5"/>
      <x:c r="R72" s="5"/>
      <x:c r="S72" s="5"/>
      <x:c r="T72" s="5"/>
      <x:c r="U72" s="5"/>
      <x:c r="V72" s="5"/>
    </x:row>
    <x:row r="73" ht="24" customHeight="1">
      <x:c r="A73" s="5"/>
      <x:c r="B73" s="5"/>
      <x:c r="C73" s="5"/>
      <x:c r="D73" s="5"/>
      <x:c r="E73" s="5"/>
      <x:c r="F73" s="5"/>
      <x:c r="G73" s="5"/>
      <x:c r="H73" s="5"/>
      <x:c r="I73" s="5"/>
      <x:c r="J73" s="5"/>
      <x:c r="K73" s="5"/>
      <x:c r="L73" s="5"/>
      <x:c r="M73" s="5"/>
      <x:c r="N73" s="5"/>
      <x:c r="O73" s="5"/>
      <x:c r="P73" s="5"/>
      <x:c r="Q73" s="5"/>
      <x:c r="R73" s="5"/>
      <x:c r="S73" s="5"/>
      <x:c r="T73" s="5"/>
      <x:c r="U73" s="5"/>
      <x:c r="V73" s="5"/>
    </x:row>
    <x:row r="74" ht="24" customHeight="1">
      <x:c r="A74" s="5"/>
      <x:c r="B74" s="5"/>
      <x:c r="C74" s="5"/>
      <x:c r="D74" s="5"/>
      <x:c r="E74" s="5"/>
      <x:c r="F74" s="5"/>
      <x:c r="G74" s="5"/>
      <x:c r="H74" s="5"/>
      <x:c r="I74" s="5"/>
      <x:c r="J74" s="5"/>
      <x:c r="K74" s="5"/>
      <x:c r="L74" s="5"/>
      <x:c r="M74" s="5"/>
      <x:c r="N74" s="5"/>
      <x:c r="O74" s="5"/>
      <x:c r="P74" s="5"/>
      <x:c r="Q74" s="5"/>
      <x:c r="R74" s="5"/>
      <x:c r="S74" s="5"/>
      <x:c r="T74" s="5"/>
      <x:c r="U74" s="5"/>
      <x:c r="V74" s="5"/>
    </x:row>
    <x:row r="75" ht="24" customHeight="1">
      <x:c r="A75" s="5"/>
      <x:c r="B75" s="5"/>
      <x:c r="C75" s="5"/>
      <x:c r="D75" s="5"/>
      <x:c r="E75" s="5"/>
      <x:c r="F75" s="5"/>
      <x:c r="G75" s="5"/>
      <x:c r="H75" s="5"/>
      <x:c r="I75" s="5"/>
      <x:c r="J75" s="5"/>
      <x:c r="K75" s="5"/>
      <x:c r="L75" s="5"/>
      <x:c r="M75" s="5"/>
      <x:c r="N75" s="5"/>
      <x:c r="O75" s="5"/>
      <x:c r="P75" s="5"/>
      <x:c r="Q75" s="5"/>
      <x:c r="R75" s="5"/>
      <x:c r="S75" s="5"/>
      <x:c r="T75" s="5"/>
      <x:c r="U75" s="5"/>
      <x:c r="V75" s="5"/>
    </x:row>
    <x:row r="76" ht="24" customHeight="1">
      <x:c r="A76" s="5"/>
      <x:c r="B76" s="5"/>
      <x:c r="C76" s="5"/>
      <x:c r="D76" s="5"/>
      <x:c r="E76" s="5"/>
      <x:c r="F76" s="5"/>
      <x:c r="G76" s="5"/>
      <x:c r="H76" s="5"/>
      <x:c r="I76" s="5"/>
      <x:c r="J76" s="5"/>
      <x:c r="K76" s="5"/>
      <x:c r="L76" s="5"/>
      <x:c r="M76" s="5"/>
      <x:c r="N76" s="5"/>
      <x:c r="O76" s="5"/>
      <x:c r="P76" s="5"/>
      <x:c r="Q76" s="5"/>
      <x:c r="R76" s="5"/>
      <x:c r="S76" s="5"/>
      <x:c r="T76" s="5"/>
      <x:c r="U76" s="5"/>
      <x:c r="V76" s="5"/>
    </x:row>
    <x:row r="77" ht="24" customHeight="1">
      <x:c r="A77" s="5"/>
      <x:c r="B77" s="5"/>
      <x:c r="C77" s="5"/>
      <x:c r="D77" s="5"/>
      <x:c r="E77" s="5"/>
      <x:c r="F77" s="5"/>
      <x:c r="G77" s="5"/>
      <x:c r="H77" s="5"/>
      <x:c r="I77" s="5"/>
      <x:c r="J77" s="5"/>
      <x:c r="K77" s="5"/>
      <x:c r="L77" s="5"/>
      <x:c r="M77" s="5"/>
      <x:c r="N77" s="5"/>
      <x:c r="O77" s="5"/>
      <x:c r="P77" s="5"/>
      <x:c r="Q77" s="5"/>
      <x:c r="R77" s="5"/>
      <x:c r="S77" s="5"/>
      <x:c r="T77" s="5"/>
      <x:c r="U77" s="5"/>
      <x:c r="V77" s="5"/>
    </x:row>
    <x:row r="78" ht="24" customHeight="1">
      <x:c r="A78" s="5"/>
      <x:c r="B78" s="5"/>
      <x:c r="C78" s="5"/>
      <x:c r="D78" s="5"/>
      <x:c r="E78" s="5"/>
      <x:c r="F78" s="5"/>
      <x:c r="G78" s="5"/>
      <x:c r="H78" s="5"/>
      <x:c r="I78" s="5"/>
      <x:c r="J78" s="5"/>
      <x:c r="K78" s="5"/>
      <x:c r="L78" s="5"/>
      <x:c r="M78" s="5"/>
      <x:c r="N78" s="5"/>
      <x:c r="O78" s="5"/>
      <x:c r="P78" s="5"/>
      <x:c r="Q78" s="5"/>
      <x:c r="R78" s="5"/>
      <x:c r="S78" s="5"/>
      <x:c r="T78" s="5"/>
      <x:c r="U78" s="5"/>
      <x:c r="V78" s="5"/>
    </x:row>
    <x:row r="79" ht="24" customHeight="1">
      <x:c r="A79" s="5"/>
      <x:c r="B79" s="5"/>
      <x:c r="C79" s="5"/>
      <x:c r="D79" s="5"/>
      <x:c r="E79" s="5"/>
      <x:c r="F79" s="5"/>
      <x:c r="G79" s="5"/>
      <x:c r="H79" s="5"/>
      <x:c r="I79" s="5"/>
      <x:c r="J79" s="5"/>
      <x:c r="K79" s="5"/>
      <x:c r="L79" s="5"/>
      <x:c r="M79" s="5"/>
      <x:c r="N79" s="5"/>
      <x:c r="O79" s="5"/>
      <x:c r="P79" s="5"/>
      <x:c r="Q79" s="5"/>
      <x:c r="R79" s="5"/>
      <x:c r="S79" s="5"/>
      <x:c r="T79" s="5"/>
      <x:c r="U79" s="5"/>
      <x:c r="V79" s="5"/>
    </x:row>
    <x:row r="80" ht="24" customHeight="1">
      <x:c r="A80" s="5"/>
      <x:c r="B80" s="5"/>
      <x:c r="C80" s="5"/>
      <x:c r="D80" s="5"/>
      <x:c r="E80" s="5"/>
      <x:c r="F80" s="5"/>
      <x:c r="G80" s="5"/>
      <x:c r="H80" s="5"/>
      <x:c r="I80" s="5"/>
      <x:c r="J80" s="5"/>
      <x:c r="K80" s="5"/>
      <x:c r="L80" s="5"/>
      <x:c r="M80" s="5"/>
      <x:c r="N80" s="5"/>
      <x:c r="O80" s="5"/>
      <x:c r="P80" s="5"/>
      <x:c r="Q80" s="5"/>
      <x:c r="R80" s="5"/>
      <x:c r="S80" s="5"/>
      <x:c r="T80" s="5"/>
      <x:c r="U80" s="5"/>
      <x:c r="V80" s="5"/>
    </x:row>
    <x:row r="81" ht="24" customHeight="1">
      <x:c r="A81" s="5"/>
      <x:c r="B81" s="5"/>
      <x:c r="C81" s="5"/>
      <x:c r="D81" s="5"/>
      <x:c r="E81" s="5"/>
      <x:c r="F81" s="5"/>
      <x:c r="G81" s="5"/>
      <x:c r="H81" s="5"/>
      <x:c r="I81" s="5"/>
      <x:c r="J81" s="5"/>
      <x:c r="K81" s="5"/>
      <x:c r="L81" s="5"/>
      <x:c r="M81" s="5"/>
      <x:c r="N81" s="5"/>
      <x:c r="O81" s="5"/>
      <x:c r="P81" s="5"/>
      <x:c r="Q81" s="5"/>
      <x:c r="R81" s="5"/>
      <x:c r="S81" s="5"/>
      <x:c r="T81" s="5"/>
      <x:c r="U81" s="5"/>
      <x:c r="V81" s="5"/>
    </x:row>
    <x:row r="82" ht="24" customHeight="1">
      <x:c r="A82" s="5"/>
      <x:c r="B82" s="5"/>
      <x:c r="C82" s="5"/>
      <x:c r="D82" s="5"/>
      <x:c r="E82" s="5"/>
      <x:c r="F82" s="5"/>
      <x:c r="G82" s="5"/>
      <x:c r="H82" s="5"/>
      <x:c r="I82" s="5"/>
      <x:c r="J82" s="5"/>
      <x:c r="K82" s="5"/>
      <x:c r="L82" s="5"/>
      <x:c r="M82" s="5"/>
      <x:c r="N82" s="5"/>
      <x:c r="O82" s="5"/>
      <x:c r="P82" s="5"/>
      <x:c r="Q82" s="5"/>
      <x:c r="R82" s="5"/>
      <x:c r="S82" s="5"/>
      <x:c r="T82" s="5"/>
      <x:c r="U82" s="5"/>
      <x:c r="V82" s="5"/>
    </x:row>
    <x:row r="83" ht="24" customHeight="1">
      <x:c r="A83" s="5"/>
      <x:c r="B83" s="5"/>
      <x:c r="C83" s="5"/>
      <x:c r="D83" s="5"/>
      <x:c r="E83" s="5"/>
      <x:c r="F83" s="5"/>
      <x:c r="G83" s="5"/>
      <x:c r="H83" s="5"/>
      <x:c r="I83" s="5"/>
      <x:c r="J83" s="5"/>
      <x:c r="K83" s="5"/>
      <x:c r="L83" s="5"/>
      <x:c r="M83" s="5"/>
      <x:c r="N83" s="5"/>
      <x:c r="O83" s="5"/>
      <x:c r="P83" s="5"/>
      <x:c r="Q83" s="5"/>
      <x:c r="R83" s="5"/>
      <x:c r="S83" s="5"/>
      <x:c r="T83" s="5"/>
      <x:c r="U83" s="5"/>
      <x:c r="V83" s="5"/>
    </x:row>
    <x:row r="84" ht="24" customHeight="1">
      <x:c r="A84" s="5"/>
      <x:c r="B84" s="5"/>
      <x:c r="C84" s="5"/>
      <x:c r="D84" s="5"/>
      <x:c r="E84" s="5"/>
      <x:c r="F84" s="5"/>
      <x:c r="G84" s="5"/>
      <x:c r="H84" s="5"/>
      <x:c r="I84" s="5"/>
      <x:c r="J84" s="5"/>
      <x:c r="K84" s="5"/>
      <x:c r="L84" s="5"/>
      <x:c r="M84" s="5"/>
      <x:c r="N84" s="5"/>
      <x:c r="O84" s="5"/>
      <x:c r="P84" s="5"/>
      <x:c r="Q84" s="5"/>
      <x:c r="R84" s="5"/>
      <x:c r="S84" s="5"/>
      <x:c r="T84" s="5"/>
      <x:c r="U84" s="5"/>
      <x:c r="V84" s="5"/>
    </x:row>
    <x:row r="85" ht="24" customHeight="1">
      <x:c r="A85" s="5"/>
      <x:c r="B85" s="5"/>
      <x:c r="C85" s="5"/>
      <x:c r="D85" s="5"/>
      <x:c r="E85" s="5"/>
      <x:c r="F85" s="5"/>
      <x:c r="G85" s="5"/>
      <x:c r="H85" s="5"/>
      <x:c r="I85" s="5"/>
      <x:c r="J85" s="5"/>
      <x:c r="K85" s="5"/>
      <x:c r="L85" s="5"/>
      <x:c r="M85" s="5"/>
      <x:c r="N85" s="5"/>
      <x:c r="O85" s="5"/>
      <x:c r="P85" s="5"/>
      <x:c r="Q85" s="5"/>
      <x:c r="R85" s="5"/>
      <x:c r="S85" s="5"/>
      <x:c r="T85" s="5"/>
      <x:c r="U85" s="5"/>
      <x:c r="V85" s="5"/>
    </x:row>
    <x:row r="86" ht="24" customHeight="1">
      <x:c r="A86" s="5"/>
      <x:c r="B86" s="5"/>
      <x:c r="C86" s="5"/>
      <x:c r="D86" s="5"/>
      <x:c r="E86" s="5"/>
      <x:c r="F86" s="5"/>
      <x:c r="G86" s="5"/>
      <x:c r="H86" s="5"/>
      <x:c r="I86" s="5"/>
      <x:c r="J86" s="5"/>
      <x:c r="K86" s="5"/>
      <x:c r="L86" s="5"/>
      <x:c r="M86" s="5"/>
      <x:c r="N86" s="5"/>
      <x:c r="O86" s="5"/>
      <x:c r="P86" s="5"/>
      <x:c r="Q86" s="5"/>
      <x:c r="R86" s="5"/>
      <x:c r="S86" s="5"/>
      <x:c r="T86" s="5"/>
      <x:c r="U86" s="5"/>
      <x:c r="V86" s="5"/>
    </x:row>
    <x:row r="87" ht="24" customHeight="1">
      <x:c r="A87" s="5"/>
      <x:c r="B87" s="5"/>
      <x:c r="C87" s="5"/>
      <x:c r="D87" s="5"/>
      <x:c r="E87" s="5"/>
      <x:c r="F87" s="5"/>
      <x:c r="G87" s="5"/>
      <x:c r="H87" s="5"/>
      <x:c r="I87" s="5"/>
      <x:c r="J87" s="5"/>
      <x:c r="K87" s="5"/>
      <x:c r="L87" s="5"/>
      <x:c r="M87" s="5"/>
      <x:c r="N87" s="5"/>
      <x:c r="O87" s="5"/>
      <x:c r="P87" s="5"/>
      <x:c r="Q87" s="5"/>
      <x:c r="R87" s="5"/>
      <x:c r="S87" s="5"/>
      <x:c r="T87" s="5"/>
      <x:c r="U87" s="5"/>
      <x:c r="V87" s="5"/>
    </x:row>
    <x:row r="88" ht="24" customHeight="1">
      <x:c r="A88" s="5"/>
      <x:c r="B88" s="5"/>
      <x:c r="C88" s="5"/>
      <x:c r="D88" s="5"/>
      <x:c r="E88" s="5"/>
      <x:c r="F88" s="5"/>
      <x:c r="G88" s="5"/>
      <x:c r="H88" s="5"/>
      <x:c r="I88" s="5"/>
      <x:c r="J88" s="5"/>
      <x:c r="K88" s="5"/>
      <x:c r="L88" s="5"/>
      <x:c r="M88" s="5"/>
      <x:c r="N88" s="5"/>
      <x:c r="O88" s="5"/>
      <x:c r="P88" s="5"/>
      <x:c r="Q88" s="5"/>
      <x:c r="R88" s="5"/>
      <x:c r="S88" s="5"/>
      <x:c r="T88" s="5"/>
      <x:c r="U88" s="5"/>
      <x:c r="V88" s="5"/>
    </x:row>
    <x:row r="89" ht="24" customHeight="1">
      <x:c r="A89" s="5"/>
      <x:c r="B89" s="5"/>
      <x:c r="C89" s="5"/>
      <x:c r="D89" s="5"/>
      <x:c r="E89" s="5"/>
      <x:c r="F89" s="5"/>
      <x:c r="G89" s="5"/>
      <x:c r="H89" s="5"/>
      <x:c r="I89" s="5"/>
      <x:c r="J89" s="5"/>
      <x:c r="K89" s="5"/>
      <x:c r="L89" s="5"/>
      <x:c r="M89" s="5"/>
      <x:c r="N89" s="5"/>
      <x:c r="O89" s="5"/>
      <x:c r="P89" s="5"/>
      <x:c r="Q89" s="5"/>
      <x:c r="R89" s="5"/>
      <x:c r="S89" s="5"/>
      <x:c r="T89" s="5"/>
      <x:c r="U89" s="5"/>
      <x:c r="V89" s="5"/>
    </x:row>
    <x:row r="90" ht="24" customHeight="1">
      <x:c r="A90" s="5"/>
      <x:c r="B90" s="5"/>
      <x:c r="C90" s="5"/>
      <x:c r="D90" s="5"/>
      <x:c r="E90" s="5"/>
      <x:c r="F90" s="5"/>
      <x:c r="G90" s="5"/>
      <x:c r="H90" s="5"/>
      <x:c r="I90" s="5"/>
      <x:c r="J90" s="5"/>
      <x:c r="K90" s="5"/>
      <x:c r="L90" s="5"/>
      <x:c r="M90" s="5"/>
      <x:c r="N90" s="5"/>
      <x:c r="O90" s="5"/>
      <x:c r="P90" s="5"/>
      <x:c r="Q90" s="5"/>
      <x:c r="R90" s="5"/>
      <x:c r="S90" s="5"/>
      <x:c r="T90" s="5"/>
      <x:c r="U90" s="5"/>
      <x:c r="V90" s="5"/>
    </x:row>
    <x:row r="91" ht="24" customHeight="1">
      <x:c r="A91" s="5"/>
      <x:c r="B91" s="5"/>
      <x:c r="C91" s="5"/>
      <x:c r="D91" s="5"/>
      <x:c r="E91" s="5"/>
      <x:c r="F91" s="5"/>
      <x:c r="G91" s="5"/>
      <x:c r="H91" s="5"/>
      <x:c r="I91" s="5"/>
      <x:c r="J91" s="5"/>
      <x:c r="K91" s="5"/>
      <x:c r="L91" s="5"/>
      <x:c r="M91" s="5"/>
      <x:c r="N91" s="5"/>
      <x:c r="O91" s="5"/>
      <x:c r="P91" s="5"/>
      <x:c r="Q91" s="5"/>
      <x:c r="R91" s="5"/>
      <x:c r="S91" s="5"/>
      <x:c r="T91" s="5"/>
      <x:c r="U91" s="5"/>
      <x:c r="V91" s="5"/>
    </x:row>
    <x:row r="92" ht="24" customHeight="1">
      <x:c r="A92" s="5"/>
      <x:c r="B92" s="5"/>
      <x:c r="C92" s="5"/>
      <x:c r="D92" s="5"/>
      <x:c r="E92" s="5"/>
      <x:c r="F92" s="5"/>
      <x:c r="G92" s="5"/>
      <x:c r="H92" s="5"/>
      <x:c r="I92" s="5"/>
      <x:c r="J92" s="5"/>
      <x:c r="K92" s="5"/>
      <x:c r="L92" s="5"/>
      <x:c r="M92" s="5"/>
      <x:c r="N92" s="5"/>
      <x:c r="O92" s="5"/>
      <x:c r="P92" s="5"/>
      <x:c r="Q92" s="5"/>
      <x:c r="R92" s="5"/>
      <x:c r="S92" s="5"/>
      <x:c r="T92" s="5"/>
      <x:c r="U92" s="5"/>
      <x:c r="V92" s="5"/>
    </x:row>
    <x:row r="93" ht="24" customHeight="1">
      <x:c r="A93" s="5"/>
      <x:c r="B93" s="5"/>
      <x:c r="C93" s="5"/>
      <x:c r="D93" s="5"/>
      <x:c r="E93" s="5"/>
      <x:c r="F93" s="5"/>
      <x:c r="G93" s="5"/>
      <x:c r="H93" s="5"/>
      <x:c r="I93" s="5"/>
      <x:c r="J93" s="5"/>
      <x:c r="K93" s="5"/>
      <x:c r="L93" s="5"/>
      <x:c r="M93" s="5"/>
      <x:c r="N93" s="5"/>
      <x:c r="O93" s="5"/>
      <x:c r="P93" s="5"/>
      <x:c r="Q93" s="5"/>
      <x:c r="R93" s="5"/>
      <x:c r="S93" s="5"/>
      <x:c r="T93" s="5"/>
      <x:c r="U93" s="5"/>
      <x:c r="V93" s="5"/>
    </x:row>
    <x:row r="94" ht="24" customHeight="1">
      <x:c r="A94" s="5"/>
      <x:c r="B94" s="5"/>
      <x:c r="C94" s="5"/>
      <x:c r="D94" s="5"/>
      <x:c r="E94" s="5"/>
      <x:c r="F94" s="5"/>
      <x:c r="G94" s="5"/>
      <x:c r="H94" s="5"/>
      <x:c r="I94" s="5"/>
      <x:c r="J94" s="5"/>
      <x:c r="K94" s="5"/>
      <x:c r="L94" s="5"/>
      <x:c r="M94" s="5"/>
      <x:c r="N94" s="5"/>
      <x:c r="O94" s="5"/>
      <x:c r="P94" s="5"/>
      <x:c r="Q94" s="5"/>
      <x:c r="R94" s="5"/>
      <x:c r="S94" s="5"/>
      <x:c r="T94" s="5"/>
      <x:c r="U94" s="5"/>
      <x:c r="V94" s="5"/>
    </x:row>
    <x:row r="95" ht="24" customHeight="1">
      <x:c r="A95" s="5"/>
      <x:c r="B95" s="5"/>
      <x:c r="C95" s="5"/>
      <x:c r="D95" s="5"/>
      <x:c r="E95" s="5"/>
      <x:c r="F95" s="5"/>
      <x:c r="G95" s="5"/>
      <x:c r="H95" s="5"/>
      <x:c r="I95" s="5"/>
      <x:c r="J95" s="5"/>
      <x:c r="K95" s="5"/>
      <x:c r="L95" s="5"/>
      <x:c r="M95" s="5"/>
      <x:c r="N95" s="5"/>
      <x:c r="O95" s="5"/>
      <x:c r="P95" s="5"/>
      <x:c r="Q95" s="5"/>
      <x:c r="R95" s="5"/>
      <x:c r="S95" s="5"/>
      <x:c r="T95" s="5"/>
      <x:c r="U95" s="5"/>
      <x:c r="V95" s="5"/>
    </x:row>
    <x:row r="96" ht="24" customHeight="1">
      <x:c r="A96" s="5"/>
      <x:c r="B96" s="5"/>
      <x:c r="C96" s="5"/>
      <x:c r="D96" s="5"/>
      <x:c r="E96" s="5"/>
      <x:c r="F96" s="5"/>
      <x:c r="G96" s="5"/>
      <x:c r="H96" s="5"/>
      <x:c r="I96" s="5"/>
      <x:c r="J96" s="5"/>
      <x:c r="K96" s="5"/>
      <x:c r="L96" s="5"/>
      <x:c r="M96" s="5"/>
      <x:c r="N96" s="5"/>
      <x:c r="O96" s="5"/>
      <x:c r="P96" s="5"/>
      <x:c r="Q96" s="5"/>
      <x:c r="R96" s="5"/>
      <x:c r="S96" s="5"/>
      <x:c r="T96" s="5"/>
      <x:c r="U96" s="5"/>
      <x:c r="V96" s="5"/>
    </x:row>
    <x:row r="97" ht="24" customHeight="1">
      <x:c r="A97" s="5"/>
      <x:c r="B97" s="5"/>
      <x:c r="C97" s="5"/>
      <x:c r="D97" s="5"/>
      <x:c r="E97" s="5"/>
      <x:c r="F97" s="5"/>
      <x:c r="G97" s="5"/>
      <x:c r="H97" s="5"/>
      <x:c r="I97" s="5"/>
      <x:c r="J97" s="5"/>
      <x:c r="K97" s="5"/>
      <x:c r="L97" s="5"/>
      <x:c r="M97" s="5"/>
      <x:c r="N97" s="5"/>
      <x:c r="O97" s="5"/>
      <x:c r="P97" s="5"/>
      <x:c r="Q97" s="5"/>
      <x:c r="R97" s="5"/>
      <x:c r="S97" s="5"/>
      <x:c r="T97" s="5"/>
      <x:c r="U97" s="5"/>
      <x:c r="V97" s="5"/>
    </x:row>
    <x:row r="98" ht="24" customHeight="1">
      <x:c r="A98" s="5"/>
      <x:c r="B98" s="5"/>
      <x:c r="C98" s="5"/>
      <x:c r="D98" s="5"/>
      <x:c r="E98" s="5"/>
      <x:c r="F98" s="5"/>
      <x:c r="G98" s="5"/>
      <x:c r="H98" s="5"/>
      <x:c r="I98" s="5"/>
      <x:c r="J98" s="5"/>
      <x:c r="K98" s="5"/>
      <x:c r="L98" s="5"/>
      <x:c r="M98" s="5"/>
      <x:c r="N98" s="5"/>
      <x:c r="O98" s="5"/>
      <x:c r="P98" s="5"/>
      <x:c r="Q98" s="5"/>
      <x:c r="R98" s="5"/>
      <x:c r="S98" s="5"/>
      <x:c r="T98" s="5"/>
      <x:c r="U98" s="5"/>
      <x:c r="V98" s="5"/>
    </x:row>
    <x:row r="99" ht="24" customHeight="1">
      <x:c r="A99" s="5"/>
      <x:c r="B99" s="5"/>
      <x:c r="C99" s="5"/>
      <x:c r="D99" s="5"/>
      <x:c r="E99" s="5"/>
      <x:c r="F99" s="5"/>
      <x:c r="G99" s="5"/>
      <x:c r="H99" s="5"/>
      <x:c r="I99" s="5"/>
      <x:c r="J99" s="5"/>
      <x:c r="K99" s="5"/>
      <x:c r="L99" s="5"/>
      <x:c r="M99" s="5"/>
      <x:c r="N99" s="5"/>
      <x:c r="O99" s="5"/>
      <x:c r="P99" s="5"/>
      <x:c r="Q99" s="5"/>
      <x:c r="R99" s="5"/>
      <x:c r="S99" s="5"/>
      <x:c r="T99" s="5"/>
      <x:c r="U99" s="5"/>
      <x:c r="V99" s="5"/>
    </x:row>
    <x:row r="100" ht="24" customHeight="1">
      <x:c r="A100" s="5"/>
      <x:c r="B100" s="5"/>
      <x:c r="C100" s="5"/>
      <x:c r="D100" s="5"/>
      <x:c r="E100" s="5"/>
      <x:c r="F100" s="5"/>
      <x:c r="G100" s="5"/>
      <x:c r="H100" s="5"/>
      <x:c r="I100" s="5"/>
      <x:c r="J100" s="5"/>
      <x:c r="K100" s="5"/>
      <x:c r="L100" s="5"/>
      <x:c r="M100" s="5"/>
      <x:c r="N100" s="5"/>
      <x:c r="O100" s="5"/>
      <x:c r="P100" s="5"/>
      <x:c r="Q100" s="5"/>
      <x:c r="R100" s="5"/>
      <x:c r="S100" s="5"/>
      <x:c r="T100" s="5"/>
      <x:c r="U100" s="5"/>
      <x:c r="V100" s="5"/>
    </x:row>
  </x:sheetData>
  <x:dataValidations count="3">
    <x:dataValidation type="whole" operator="equal" sqref="B8">
      <x:formula1>12</x:formula1>
    </x:dataValidation>
    <x:dataValidation type="whole" operator="equal" sqref="B9">
      <x:formula1>60</x:formula1>
    </x:dataValidation>
    <x:dataValidation type="decimal" operator="greaterThanOrEqual" sqref="B5:B7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70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</x:cols>
  <x:sheetData>
    <x:row r="1" ht="24" customHeight="1">
      <x:c r="A1" s="5"/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24" customHeight="1">
      <x:c r="A2" s="6" t="str">
        <x:v>Costs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</x:row>
    <x:row r="4" ht="44" customHeight="1">
      <x:c r="A4" s="16" t="str">
        <x:v>Option</x:v>
      </x:c>
      <x:c r="B4" s="16" t="str">
        <x:v>Setup cash GBP</x:v>
      </x:c>
      <x:c r="C4" s="16" t="str">
        <x:v>Setup internal hours</x:v>
      </x:c>
      <x:c r="D4" s="16" t="str">
        <x:v>Monthly cash GBP</x:v>
      </x:c>
      <x:c r="E4" s="16" t="str">
        <x:v>Monthly maintenance hours</x:v>
      </x:c>
      <x:c r="F4" s="16" t="str">
        <x:v>Scope</x:v>
      </x:c>
      <x:c r="G4" s="10"/>
      <x:c r="H4" s="10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</x:row>
    <x:row r="5" ht="36" customHeight="1">
      <x:c r="A5" s="5" t="str">
        <x:v>Rules</x:v>
      </x:c>
      <x:c r="B5" s="24" t="n">
        <x:v>1500</x:v>
      </x:c>
      <x:c r="C5" s="24" t="n">
        <x:v>20</x:v>
      </x:c>
      <x:c r="D5" s="24" t="n">
        <x:v>100</x:v>
      </x:c>
      <x:c r="E5" s="24" t="n">
        <x:v>2</x:v>
      </x:c>
      <x:c r="F5" s="20" t="str">
        <x:v>Build, integration, testing, training; ongoing platform/support</x:v>
      </x:c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/>
    </x:row>
    <x:row r="6" ht="36" customHeight="1">
      <x:c r="A6" s="5" t="str">
        <x:v>AI-assisted</x:v>
      </x:c>
      <x:c r="B6" s="24" t="n">
        <x:v>3000</x:v>
      </x:c>
      <x:c r="C6" s="24" t="n">
        <x:v>40</x:v>
      </x:c>
      <x:c r="D6" s="24" t="n">
        <x:v>200</x:v>
      </x:c>
      <x:c r="E6" s="24" t="n">
        <x:v>4</x:v>
      </x:c>
      <x:c r="F6" s="20" t="str">
        <x:v>Equivalent scope plus model evaluation; ongoing usage/support</x:v>
      </x:c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  <x:c r="T6" s="5"/>
      <x:c r="U6" s="5"/>
      <x:c r="V6" s="5"/>
    </x:row>
    <x:row r="7" ht="24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  <x:c r="Q7" s="5"/>
      <x:c r="R7" s="5"/>
      <x:c r="S7" s="5"/>
      <x:c r="T7" s="5"/>
      <x:c r="U7" s="5"/>
      <x:c r="V7" s="5"/>
    </x:row>
    <x:row r="8" ht="24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  <x:c r="K8" s="5"/>
      <x:c r="L8" s="5"/>
      <x:c r="M8" s="5"/>
      <x:c r="N8" s="5"/>
      <x:c r="O8" s="5"/>
      <x:c r="P8" s="5"/>
      <x:c r="Q8" s="5"/>
      <x:c r="R8" s="5"/>
      <x:c r="S8" s="5"/>
      <x:c r="T8" s="5"/>
      <x:c r="U8" s="5"/>
      <x:c r="V8" s="5"/>
    </x:row>
    <x:row r="9" ht="24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  <x:c r="K9" s="5"/>
      <x:c r="L9" s="5"/>
      <x:c r="M9" s="5"/>
      <x:c r="N9" s="5"/>
      <x:c r="O9" s="5"/>
      <x:c r="P9" s="5"/>
      <x:c r="Q9" s="5"/>
      <x:c r="R9" s="5"/>
      <x:c r="S9" s="5"/>
      <x:c r="T9" s="5"/>
      <x:c r="U9" s="5"/>
      <x:c r="V9" s="5"/>
    </x:row>
    <x:row r="10" ht="24" customHeight="1">
      <x:c r="A10" s="5" t="str">
        <x:v>Cost instructions</x:v>
      </x:c>
      <x:c r="B10" s="5"/>
      <x:c r="C10" s="5"/>
      <x:c r="D10" s="5"/>
      <x:c r="E10" s="5"/>
      <x:c r="F10" s="5"/>
      <x:c r="G10" s="5"/>
      <x:c r="H10" s="5"/>
      <x:c r="I10" s="5"/>
      <x:c r="J10" s="5"/>
      <x:c r="K10" s="5"/>
      <x:c r="L10" s="5"/>
      <x:c r="M10" s="5"/>
      <x:c r="N10" s="5"/>
      <x:c r="O10" s="5"/>
      <x:c r="P10" s="5"/>
      <x:c r="Q10" s="5"/>
      <x:c r="R10" s="5"/>
      <x:c r="S10" s="5"/>
      <x:c r="T10" s="5"/>
      <x:c r="U10" s="5"/>
      <x:c r="V10" s="5"/>
    </x:row>
    <x:row r="11" ht="24" customHeight="1">
      <x:c r="A11" s="5" t="str">
        <x:v>Setup cash includes external implementation, integration, testing, training and contingency.</x:v>
      </x:c>
      <x:c r="B11" s="5"/>
      <x:c r="C11" s="5"/>
      <x:c r="D11" s="5"/>
      <x:c r="E11" s="5"/>
      <x:c r="F11" s="5"/>
      <x:c r="G11" s="5"/>
      <x:c r="H11" s="5"/>
      <x:c r="I11" s="5"/>
      <x:c r="J11" s="5"/>
      <x:c r="K11" s="5"/>
      <x:c r="L11" s="5"/>
      <x:c r="M11" s="5"/>
      <x:c r="N11" s="5"/>
      <x:c r="O11" s="5"/>
      <x:c r="P11" s="5"/>
      <x:c r="Q11" s="5"/>
      <x:c r="R11" s="5"/>
      <x:c r="S11" s="5"/>
      <x:c r="T11" s="5"/>
      <x:c r="U11" s="5"/>
      <x:c r="V11" s="5"/>
    </x:row>
    <x:row r="12" ht="24" customHeight="1">
      <x:c r="A12" s="5" t="str">
        <x:v>Monthly cash includes licences, hosting, API use, support, monitoring and external maintenance.</x:v>
      </x:c>
      <x:c r="B12" s="5"/>
      <x:c r="C12" s="5"/>
      <x:c r="D12" s="5"/>
      <x:c r="E12" s="5"/>
      <x:c r="F12" s="5"/>
      <x:c r="G12" s="5"/>
      <x:c r="H12" s="5"/>
      <x:c r="I12" s="5"/>
      <x:c r="J12" s="5"/>
      <x:c r="K12" s="5"/>
      <x:c r="L12" s="5"/>
      <x:c r="M12" s="5"/>
      <x:c r="N12" s="5"/>
      <x:c r="O12" s="5"/>
      <x:c r="P12" s="5"/>
      <x:c r="Q12" s="5"/>
      <x:c r="R12" s="5"/>
      <x:c r="S12" s="5"/>
      <x:c r="T12" s="5"/>
      <x:c r="U12" s="5"/>
      <x:c r="V12" s="5"/>
    </x:row>
    <x:row r="13" ht="24" customHeight="1">
      <x:c r="A13" s="5" t="str">
        <x:v>Internal maintenance hours reduce net hours released. Do not also charge those hours as an economic cost.</x:v>
      </x:c>
      <x:c r="B13" s="5"/>
      <x:c r="C13" s="5"/>
      <x:c r="D13" s="5"/>
      <x:c r="E13" s="5"/>
      <x:c r="F13" s="5"/>
      <x:c r="G13" s="5"/>
      <x:c r="H13" s="5"/>
      <x:c r="I13" s="5"/>
      <x:c r="J13" s="5"/>
      <x:c r="K13" s="5"/>
      <x:c r="L13" s="5"/>
      <x:c r="M13" s="5"/>
      <x:c r="N13" s="5"/>
      <x:c r="O13" s="5"/>
      <x:c r="P13" s="5"/>
      <x:c r="Q13" s="5"/>
      <x:c r="R13" s="5"/>
      <x:c r="S13" s="5"/>
      <x:c r="T13" s="5"/>
      <x:c r="U13" s="5"/>
      <x:c r="V13" s="5"/>
    </x:row>
    <x:row r="14" ht="24" customHeight="1">
      <x:c r="A14" s="5" t="str">
        <x:v>Setup internal hours enter economic costs once at the baseline loaded rate. Existing salaries are not cash outlays.</x:v>
      </x:c>
      <x:c r="B14" s="5"/>
      <x:c r="C14" s="5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5"/>
      <x:c r="Q14" s="5"/>
      <x:c r="R14" s="5"/>
      <x:c r="S14" s="5"/>
      <x:c r="T14" s="5"/>
      <x:c r="U14" s="5"/>
      <x:c r="V14" s="5"/>
    </x:row>
    <x:row r="15" ht="24" customHeight="1">
      <x:c r="A15" s="5" t="str">
        <x:v>Enter non-recoverable VAT consistently. Exclude recoverable VAT. No tax, financing, depreciation or discounting.</x:v>
      </x:c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5"/>
      <x:c r="P15" s="5"/>
      <x:c r="Q15" s="5"/>
      <x:c r="R15" s="5"/>
      <x:c r="S15" s="5"/>
      <x:c r="T15" s="5"/>
      <x:c r="U15" s="5"/>
      <x:c r="V15" s="5"/>
    </x:row>
    <x:row r="16" ht="24" customHeight="1">
      <x:c r="A16" s="5" t="str">
        <x:v>All costs are incremental to continuing the manual workflow. No supplier prices are used.</x:v>
      </x:c>
      <x:c r="B16" s="5"/>
      <x:c r="C16" s="5"/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  <x:c r="Q16" s="5"/>
      <x:c r="R16" s="5"/>
      <x:c r="S16" s="5"/>
      <x:c r="T16" s="5"/>
      <x:c r="U16" s="5"/>
      <x:c r="V16" s="5"/>
    </x:row>
    <x:row r="17" ht="24" customHeight="1">
      <x:c r="A17" s="5"/>
      <x:c r="B17" s="5"/>
      <x:c r="C17" s="5"/>
      <x:c r="D17" s="5"/>
      <x:c r="E17" s="5"/>
      <x:c r="F17" s="5"/>
      <x:c r="G17" s="5"/>
      <x:c r="H17" s="5"/>
      <x:c r="I17" s="5"/>
      <x:c r="J17" s="5"/>
      <x:c r="K17" s="5"/>
      <x:c r="L17" s="5"/>
      <x:c r="M17" s="5"/>
      <x:c r="N17" s="5"/>
      <x:c r="O17" s="5"/>
      <x:c r="P17" s="5"/>
      <x:c r="Q17" s="5"/>
      <x:c r="R17" s="5"/>
      <x:c r="S17" s="5"/>
      <x:c r="T17" s="5"/>
      <x:c r="U17" s="5"/>
      <x:c r="V17" s="5"/>
    </x:row>
    <x:row r="18" ht="24" customHeight="1">
      <x:c r="A18" s="5"/>
      <x:c r="B18" s="5"/>
      <x:c r="C18" s="5"/>
      <x:c r="D18" s="5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5"/>
      <x:c r="Q18" s="5"/>
      <x:c r="R18" s="5"/>
      <x:c r="S18" s="5"/>
      <x:c r="T18" s="5"/>
      <x:c r="U18" s="5"/>
      <x:c r="V18" s="5"/>
    </x:row>
    <x:row r="19" ht="24" customHeight="1">
      <x:c r="A19" s="5"/>
      <x:c r="B19" s="5"/>
      <x:c r="C19" s="5"/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  <x:c r="Q19" s="5"/>
      <x:c r="R19" s="5"/>
      <x:c r="S19" s="5"/>
      <x:c r="T19" s="5"/>
      <x:c r="U19" s="5"/>
      <x:c r="V19" s="5"/>
    </x:row>
    <x:row r="20" ht="24" customHeight="1">
      <x:c r="A20" s="5"/>
      <x:c r="B20" s="5"/>
      <x:c r="C20" s="5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  <x:c r="Q20" s="5"/>
      <x:c r="R20" s="5"/>
      <x:c r="S20" s="5"/>
      <x:c r="T20" s="5"/>
      <x:c r="U20" s="5"/>
      <x:c r="V20" s="5"/>
    </x:row>
    <x:row r="21" ht="24" customHeight="1">
      <x:c r="A21" s="5"/>
      <x:c r="B21" s="5"/>
      <x:c r="C21" s="5"/>
      <x:c r="D21" s="5"/>
      <x:c r="E21" s="5"/>
      <x:c r="F21" s="5"/>
      <x:c r="G21" s="5"/>
      <x:c r="H21" s="5"/>
      <x:c r="I21" s="5"/>
      <x:c r="J21" s="5"/>
      <x:c r="K21" s="5"/>
      <x:c r="L21" s="5"/>
      <x:c r="M21" s="5"/>
      <x:c r="N21" s="5"/>
      <x:c r="O21" s="5"/>
      <x:c r="P21" s="5"/>
      <x:c r="Q21" s="5"/>
      <x:c r="R21" s="5"/>
      <x:c r="S21" s="5"/>
      <x:c r="T21" s="5"/>
      <x:c r="U21" s="5"/>
      <x:c r="V21" s="5"/>
    </x:row>
    <x:row r="22" ht="24" customHeight="1">
      <x:c r="A22" s="5"/>
      <x:c r="B22" s="5"/>
      <x:c r="C22" s="5"/>
      <x:c r="D22" s="5"/>
      <x:c r="E22" s="5"/>
      <x:c r="F22" s="5"/>
      <x:c r="G22" s="5"/>
      <x:c r="H22" s="5"/>
      <x:c r="I22" s="5"/>
      <x:c r="J22" s="5"/>
      <x:c r="K22" s="5"/>
      <x:c r="L22" s="5"/>
      <x:c r="M22" s="5"/>
      <x:c r="N22" s="5"/>
      <x:c r="O22" s="5"/>
      <x:c r="P22" s="5"/>
      <x:c r="Q22" s="5"/>
      <x:c r="R22" s="5"/>
      <x:c r="S22" s="5"/>
      <x:c r="T22" s="5"/>
      <x:c r="U22" s="5"/>
      <x:c r="V22" s="5"/>
    </x:row>
    <x:row r="23" ht="24" customHeight="1">
      <x:c r="A23" s="5"/>
      <x:c r="B23" s="5"/>
      <x:c r="C23" s="5"/>
      <x:c r="D23" s="5"/>
      <x:c r="E23" s="5"/>
      <x:c r="F23" s="5"/>
      <x:c r="G23" s="5"/>
      <x:c r="H23" s="5"/>
      <x:c r="I23" s="5"/>
      <x:c r="J23" s="5"/>
      <x:c r="K23" s="5"/>
      <x:c r="L23" s="5"/>
      <x:c r="M23" s="5"/>
      <x:c r="N23" s="5"/>
      <x:c r="O23" s="5"/>
      <x:c r="P23" s="5"/>
      <x:c r="Q23" s="5"/>
      <x:c r="R23" s="5"/>
      <x:c r="S23" s="5"/>
      <x:c r="T23" s="5"/>
      <x:c r="U23" s="5"/>
      <x:c r="V23" s="5"/>
    </x:row>
    <x:row r="24" ht="24" customHeight="1">
      <x:c r="A24" s="5"/>
      <x:c r="B24" s="5"/>
      <x:c r="C24" s="5"/>
      <x:c r="D24" s="5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5"/>
      <x:c r="P24" s="5"/>
      <x:c r="Q24" s="5"/>
      <x:c r="R24" s="5"/>
      <x:c r="S24" s="5"/>
      <x:c r="T24" s="5"/>
      <x:c r="U24" s="5"/>
      <x:c r="V24" s="5"/>
    </x:row>
    <x:row r="25" ht="24" customHeight="1">
      <x:c r="A25" s="5"/>
      <x:c r="B25" s="5"/>
      <x:c r="C25" s="5"/>
      <x:c r="D25" s="5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5"/>
      <x:c r="Q25" s="5"/>
      <x:c r="R25" s="5"/>
      <x:c r="S25" s="5"/>
      <x:c r="T25" s="5"/>
      <x:c r="U25" s="5"/>
      <x:c r="V25" s="5"/>
    </x:row>
    <x:row r="26" ht="24" customHeight="1">
      <x:c r="A26" s="5"/>
      <x:c r="B26" s="5"/>
      <x:c r="C26" s="5"/>
      <x:c r="D26" s="5"/>
      <x:c r="E26" s="5"/>
      <x:c r="F26" s="5"/>
      <x:c r="G26" s="5"/>
      <x:c r="H26" s="5"/>
      <x:c r="I26" s="5"/>
      <x:c r="J26" s="5"/>
      <x:c r="K26" s="5"/>
      <x:c r="L26" s="5"/>
      <x:c r="M26" s="5"/>
      <x:c r="N26" s="5"/>
      <x:c r="O26" s="5"/>
      <x:c r="P26" s="5"/>
      <x:c r="Q26" s="5"/>
      <x:c r="R26" s="5"/>
      <x:c r="S26" s="5"/>
      <x:c r="T26" s="5"/>
      <x:c r="U26" s="5"/>
      <x:c r="V26" s="5"/>
    </x:row>
    <x:row r="27" ht="24" customHeight="1">
      <x:c r="A27" s="5"/>
      <x:c r="B27" s="5"/>
      <x:c r="C27" s="5"/>
      <x:c r="D27" s="5"/>
      <x:c r="E27" s="5"/>
      <x:c r="F27" s="5"/>
      <x:c r="G27" s="5"/>
      <x:c r="H27" s="5"/>
      <x:c r="I27" s="5"/>
      <x:c r="J27" s="5"/>
      <x:c r="K27" s="5"/>
      <x:c r="L27" s="5"/>
      <x:c r="M27" s="5"/>
      <x:c r="N27" s="5"/>
      <x:c r="O27" s="5"/>
      <x:c r="P27" s="5"/>
      <x:c r="Q27" s="5"/>
      <x:c r="R27" s="5"/>
      <x:c r="S27" s="5"/>
      <x:c r="T27" s="5"/>
      <x:c r="U27" s="5"/>
      <x:c r="V27" s="5"/>
    </x:row>
    <x:row r="28" ht="24" customHeight="1">
      <x:c r="A28" s="5"/>
      <x:c r="B28" s="5"/>
      <x:c r="C28" s="5"/>
      <x:c r="D28" s="5"/>
      <x:c r="E28" s="5"/>
      <x:c r="F28" s="5"/>
      <x:c r="G28" s="5"/>
      <x:c r="H28" s="5"/>
      <x:c r="I28" s="5"/>
      <x:c r="J28" s="5"/>
      <x:c r="K28" s="5"/>
      <x:c r="L28" s="5"/>
      <x:c r="M28" s="5"/>
      <x:c r="N28" s="5"/>
      <x:c r="O28" s="5"/>
      <x:c r="P28" s="5"/>
      <x:c r="Q28" s="5"/>
      <x:c r="R28" s="5"/>
      <x:c r="S28" s="5"/>
      <x:c r="T28" s="5"/>
      <x:c r="U28" s="5"/>
      <x:c r="V28" s="5"/>
    </x:row>
    <x:row r="29" ht="24" customHeight="1">
      <x:c r="A29" s="5"/>
      <x:c r="B29" s="5"/>
      <x:c r="C29" s="5"/>
      <x:c r="D29" s="5"/>
      <x:c r="E29" s="5"/>
      <x:c r="F29" s="5"/>
      <x:c r="G29" s="5"/>
      <x:c r="H29" s="5"/>
      <x:c r="I29" s="5"/>
      <x:c r="J29" s="5"/>
      <x:c r="K29" s="5"/>
      <x:c r="L29" s="5"/>
      <x:c r="M29" s="5"/>
      <x:c r="N29" s="5"/>
      <x:c r="O29" s="5"/>
      <x:c r="P29" s="5"/>
      <x:c r="Q29" s="5"/>
      <x:c r="R29" s="5"/>
      <x:c r="S29" s="5"/>
      <x:c r="T29" s="5"/>
      <x:c r="U29" s="5"/>
      <x:c r="V29" s="5"/>
    </x:row>
    <x:row r="30" ht="24" customHeight="1">
      <x:c r="A30" s="5"/>
      <x:c r="B30" s="5"/>
      <x:c r="C30" s="5"/>
      <x:c r="D30" s="5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  <x:c r="Q30" s="5"/>
      <x:c r="R30" s="5"/>
      <x:c r="S30" s="5"/>
      <x:c r="T30" s="5"/>
      <x:c r="U30" s="5"/>
      <x:c r="V30" s="5"/>
    </x:row>
    <x:row r="31" ht="24" customHeight="1">
      <x:c r="A31" s="5"/>
      <x:c r="B31" s="5"/>
      <x:c r="C31" s="5"/>
      <x:c r="D31" s="5"/>
      <x:c r="E31" s="5"/>
      <x:c r="F31" s="5"/>
      <x:c r="G31" s="5"/>
      <x:c r="H31" s="5"/>
      <x:c r="I31" s="5"/>
      <x:c r="J31" s="5"/>
      <x:c r="K31" s="5"/>
      <x:c r="L31" s="5"/>
      <x:c r="M31" s="5"/>
      <x:c r="N31" s="5"/>
      <x:c r="O31" s="5"/>
      <x:c r="P31" s="5"/>
      <x:c r="Q31" s="5"/>
      <x:c r="R31" s="5"/>
      <x:c r="S31" s="5"/>
      <x:c r="T31" s="5"/>
      <x:c r="U31" s="5"/>
      <x:c r="V31" s="5"/>
    </x:row>
    <x:row r="32" ht="24" customHeight="1">
      <x:c r="A32" s="5"/>
      <x:c r="B32" s="5"/>
      <x:c r="C32" s="5"/>
      <x:c r="D32" s="5"/>
      <x:c r="E32" s="5"/>
      <x:c r="F32" s="5"/>
      <x:c r="G32" s="5"/>
      <x:c r="H32" s="5"/>
      <x:c r="I32" s="5"/>
      <x:c r="J32" s="5"/>
      <x:c r="K32" s="5"/>
      <x:c r="L32" s="5"/>
      <x:c r="M32" s="5"/>
      <x:c r="N32" s="5"/>
      <x:c r="O32" s="5"/>
      <x:c r="P32" s="5"/>
      <x:c r="Q32" s="5"/>
      <x:c r="R32" s="5"/>
      <x:c r="S32" s="5"/>
      <x:c r="T32" s="5"/>
      <x:c r="U32" s="5"/>
      <x:c r="V32" s="5"/>
    </x:row>
    <x:row r="33" ht="24" customHeight="1">
      <x:c r="A33" s="5"/>
      <x:c r="B33" s="5"/>
      <x:c r="C33" s="5"/>
      <x:c r="D33" s="5"/>
      <x:c r="E33" s="5"/>
      <x:c r="F33" s="5"/>
      <x:c r="G33" s="5"/>
      <x:c r="H33" s="5"/>
      <x:c r="I33" s="5"/>
      <x:c r="J33" s="5"/>
      <x:c r="K33" s="5"/>
      <x:c r="L33" s="5"/>
      <x:c r="M33" s="5"/>
      <x:c r="N33" s="5"/>
      <x:c r="O33" s="5"/>
      <x:c r="P33" s="5"/>
      <x:c r="Q33" s="5"/>
      <x:c r="R33" s="5"/>
      <x:c r="S33" s="5"/>
      <x:c r="T33" s="5"/>
      <x:c r="U33" s="5"/>
      <x:c r="V33" s="5"/>
    </x:row>
    <x:row r="34" ht="24" customHeight="1">
      <x:c r="A34" s="5"/>
      <x:c r="B34" s="5"/>
      <x:c r="C34" s="5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  <x:c r="Q34" s="5"/>
      <x:c r="R34" s="5"/>
      <x:c r="S34" s="5"/>
      <x:c r="T34" s="5"/>
      <x:c r="U34" s="5"/>
      <x:c r="V34" s="5"/>
    </x:row>
    <x:row r="35" ht="24" customHeight="1">
      <x:c r="A35" s="5"/>
      <x:c r="B35" s="5"/>
      <x:c r="C35" s="5"/>
      <x:c r="D35" s="5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5"/>
      <x:c r="Q35" s="5"/>
      <x:c r="R35" s="5"/>
      <x:c r="S35" s="5"/>
      <x:c r="T35" s="5"/>
      <x:c r="U35" s="5"/>
      <x:c r="V35" s="5"/>
    </x:row>
    <x:row r="36" ht="24" customHeight="1">
      <x:c r="A36" s="5"/>
      <x:c r="B36" s="5"/>
      <x:c r="C36" s="5"/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  <x:c r="Q36" s="5"/>
      <x:c r="R36" s="5"/>
      <x:c r="S36" s="5"/>
      <x:c r="T36" s="5"/>
      <x:c r="U36" s="5"/>
      <x:c r="V36" s="5"/>
    </x:row>
    <x:row r="37" ht="24" customHeight="1">
      <x:c r="A37" s="5"/>
      <x:c r="B37" s="5"/>
      <x:c r="C37" s="5"/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  <x:c r="Q37" s="5"/>
      <x:c r="R37" s="5"/>
      <x:c r="S37" s="5"/>
      <x:c r="T37" s="5"/>
      <x:c r="U37" s="5"/>
      <x:c r="V37" s="5"/>
    </x:row>
    <x:row r="38" ht="24" customHeight="1">
      <x:c r="A38" s="5"/>
      <x:c r="B38" s="5"/>
      <x:c r="C38" s="5"/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  <x:c r="Q38" s="5"/>
      <x:c r="R38" s="5"/>
      <x:c r="S38" s="5"/>
      <x:c r="T38" s="5"/>
      <x:c r="U38" s="5"/>
      <x:c r="V38" s="5"/>
    </x:row>
    <x:row r="39" ht="24" customHeight="1">
      <x:c r="A39" s="5"/>
      <x:c r="B39" s="5"/>
      <x:c r="C39" s="5"/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  <x:c r="Q39" s="5"/>
      <x:c r="R39" s="5"/>
      <x:c r="S39" s="5"/>
      <x:c r="T39" s="5"/>
      <x:c r="U39" s="5"/>
      <x:c r="V39" s="5"/>
    </x:row>
    <x:row r="40" ht="24" customHeight="1">
      <x:c r="A40" s="5"/>
      <x:c r="B40" s="5"/>
      <x:c r="C40" s="5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  <x:c r="Q40" s="5"/>
      <x:c r="R40" s="5"/>
      <x:c r="S40" s="5"/>
      <x:c r="T40" s="5"/>
      <x:c r="U40" s="5"/>
      <x:c r="V40" s="5"/>
    </x:row>
    <x:row r="41" ht="24" customHeight="1">
      <x:c r="A41" s="5"/>
      <x:c r="B41" s="5"/>
      <x:c r="C41" s="5"/>
      <x:c r="D41" s="5"/>
      <x:c r="E41" s="5"/>
      <x:c r="F41" s="5"/>
      <x:c r="G41" s="5"/>
      <x:c r="H41" s="5"/>
      <x:c r="I41" s="5"/>
      <x:c r="J41" s="5"/>
      <x:c r="K41" s="5"/>
      <x:c r="L41" s="5"/>
      <x:c r="M41" s="5"/>
      <x:c r="N41" s="5"/>
      <x:c r="O41" s="5"/>
      <x:c r="P41" s="5"/>
      <x:c r="Q41" s="5"/>
      <x:c r="R41" s="5"/>
      <x:c r="S41" s="5"/>
      <x:c r="T41" s="5"/>
      <x:c r="U41" s="5"/>
      <x:c r="V41" s="5"/>
    </x:row>
    <x:row r="42" ht="24" customHeight="1">
      <x:c r="A42" s="5"/>
      <x:c r="B42" s="5"/>
      <x:c r="C42" s="5"/>
      <x:c r="D42" s="5"/>
      <x:c r="E42" s="5"/>
      <x:c r="F42" s="5"/>
      <x:c r="G42" s="5"/>
      <x:c r="H42" s="5"/>
      <x:c r="I42" s="5"/>
      <x:c r="J42" s="5"/>
      <x:c r="K42" s="5"/>
      <x:c r="L42" s="5"/>
      <x:c r="M42" s="5"/>
      <x:c r="N42" s="5"/>
      <x:c r="O42" s="5"/>
      <x:c r="P42" s="5"/>
      <x:c r="Q42" s="5"/>
      <x:c r="R42" s="5"/>
      <x:c r="S42" s="5"/>
      <x:c r="T42" s="5"/>
      <x:c r="U42" s="5"/>
      <x:c r="V42" s="5"/>
    </x:row>
    <x:row r="43" ht="24" customHeight="1">
      <x:c r="A43" s="5"/>
      <x:c r="B43" s="5"/>
      <x:c r="C43" s="5"/>
      <x:c r="D43" s="5"/>
      <x:c r="E43" s="5"/>
      <x:c r="F43" s="5"/>
      <x:c r="G43" s="5"/>
      <x:c r="H43" s="5"/>
      <x:c r="I43" s="5"/>
      <x:c r="J43" s="5"/>
      <x:c r="K43" s="5"/>
      <x:c r="L43" s="5"/>
      <x:c r="M43" s="5"/>
      <x:c r="N43" s="5"/>
      <x:c r="O43" s="5"/>
      <x:c r="P43" s="5"/>
      <x:c r="Q43" s="5"/>
      <x:c r="R43" s="5"/>
      <x:c r="S43" s="5"/>
      <x:c r="T43" s="5"/>
      <x:c r="U43" s="5"/>
      <x:c r="V43" s="5"/>
    </x:row>
    <x:row r="44" ht="24" customHeight="1">
      <x:c r="A44" s="5"/>
      <x:c r="B44" s="5"/>
      <x:c r="C44" s="5"/>
      <x:c r="D44" s="5"/>
      <x:c r="E44" s="5"/>
      <x:c r="F44" s="5"/>
      <x:c r="G44" s="5"/>
      <x:c r="H44" s="5"/>
      <x:c r="I44" s="5"/>
      <x:c r="J44" s="5"/>
      <x:c r="K44" s="5"/>
      <x:c r="L44" s="5"/>
      <x:c r="M44" s="5"/>
      <x:c r="N44" s="5"/>
      <x:c r="O44" s="5"/>
      <x:c r="P44" s="5"/>
      <x:c r="Q44" s="5"/>
      <x:c r="R44" s="5"/>
      <x:c r="S44" s="5"/>
      <x:c r="T44" s="5"/>
      <x:c r="U44" s="5"/>
      <x:c r="V44" s="5"/>
    </x:row>
    <x:row r="45" ht="24" customHeight="1">
      <x:c r="A45" s="5"/>
      <x:c r="B45" s="5"/>
      <x:c r="C45" s="5"/>
      <x:c r="D45" s="5"/>
      <x:c r="E45" s="5"/>
      <x:c r="F45" s="5"/>
      <x:c r="G45" s="5"/>
      <x:c r="H45" s="5"/>
      <x:c r="I45" s="5"/>
      <x:c r="J45" s="5"/>
      <x:c r="K45" s="5"/>
      <x:c r="L45" s="5"/>
      <x:c r="M45" s="5"/>
      <x:c r="N45" s="5"/>
      <x:c r="O45" s="5"/>
      <x:c r="P45" s="5"/>
      <x:c r="Q45" s="5"/>
      <x:c r="R45" s="5"/>
      <x:c r="S45" s="5"/>
      <x:c r="T45" s="5"/>
      <x:c r="U45" s="5"/>
      <x:c r="V45" s="5"/>
    </x:row>
    <x:row r="46" ht="24" customHeight="1">
      <x:c r="A46" s="5"/>
      <x:c r="B46" s="5"/>
      <x:c r="C46" s="5"/>
      <x:c r="D46" s="5"/>
      <x:c r="E46" s="5"/>
      <x:c r="F46" s="5"/>
      <x:c r="G46" s="5"/>
      <x:c r="H46" s="5"/>
      <x:c r="I46" s="5"/>
      <x:c r="J46" s="5"/>
      <x:c r="K46" s="5"/>
      <x:c r="L46" s="5"/>
      <x:c r="M46" s="5"/>
      <x:c r="N46" s="5"/>
      <x:c r="O46" s="5"/>
      <x:c r="P46" s="5"/>
      <x:c r="Q46" s="5"/>
      <x:c r="R46" s="5"/>
      <x:c r="S46" s="5"/>
      <x:c r="T46" s="5"/>
      <x:c r="U46" s="5"/>
      <x:c r="V46" s="5"/>
    </x:row>
    <x:row r="47" ht="24" customHeight="1">
      <x:c r="A47" s="5"/>
      <x:c r="B47" s="5"/>
      <x:c r="C47" s="5"/>
      <x:c r="D47" s="5"/>
      <x:c r="E47" s="5"/>
      <x:c r="F47" s="5"/>
      <x:c r="G47" s="5"/>
      <x:c r="H47" s="5"/>
      <x:c r="I47" s="5"/>
      <x:c r="J47" s="5"/>
      <x:c r="K47" s="5"/>
      <x:c r="L47" s="5"/>
      <x:c r="M47" s="5"/>
      <x:c r="N47" s="5"/>
      <x:c r="O47" s="5"/>
      <x:c r="P47" s="5"/>
      <x:c r="Q47" s="5"/>
      <x:c r="R47" s="5"/>
      <x:c r="S47" s="5"/>
      <x:c r="T47" s="5"/>
      <x:c r="U47" s="5"/>
      <x:c r="V47" s="5"/>
    </x:row>
    <x:row r="48" ht="24" customHeight="1">
      <x:c r="A48" s="5"/>
      <x:c r="B48" s="5"/>
      <x:c r="C48" s="5"/>
      <x:c r="D48" s="5"/>
      <x:c r="E48" s="5"/>
      <x:c r="F48" s="5"/>
      <x:c r="G48" s="5"/>
      <x:c r="H48" s="5"/>
      <x:c r="I48" s="5"/>
      <x:c r="J48" s="5"/>
      <x:c r="K48" s="5"/>
      <x:c r="L48" s="5"/>
      <x:c r="M48" s="5"/>
      <x:c r="N48" s="5"/>
      <x:c r="O48" s="5"/>
      <x:c r="P48" s="5"/>
      <x:c r="Q48" s="5"/>
      <x:c r="R48" s="5"/>
      <x:c r="S48" s="5"/>
      <x:c r="T48" s="5"/>
      <x:c r="U48" s="5"/>
      <x:c r="V48" s="5"/>
    </x:row>
    <x:row r="49" ht="24" customHeight="1">
      <x:c r="A49" s="5"/>
      <x:c r="B49" s="5"/>
      <x:c r="C49" s="5"/>
      <x:c r="D49" s="5"/>
      <x:c r="E49" s="5"/>
      <x:c r="F49" s="5"/>
      <x:c r="G49" s="5"/>
      <x:c r="H49" s="5"/>
      <x:c r="I49" s="5"/>
      <x:c r="J49" s="5"/>
      <x:c r="K49" s="5"/>
      <x:c r="L49" s="5"/>
      <x:c r="M49" s="5"/>
      <x:c r="N49" s="5"/>
      <x:c r="O49" s="5"/>
      <x:c r="P49" s="5"/>
      <x:c r="Q49" s="5"/>
      <x:c r="R49" s="5"/>
      <x:c r="S49" s="5"/>
      <x:c r="T49" s="5"/>
      <x:c r="U49" s="5"/>
      <x:c r="V49" s="5"/>
    </x:row>
    <x:row r="50" ht="24" customHeight="1">
      <x:c r="A50" s="5"/>
      <x:c r="B50" s="5"/>
      <x:c r="C50" s="5"/>
      <x:c r="D50" s="5"/>
      <x:c r="E50" s="5"/>
      <x:c r="F50" s="5"/>
      <x:c r="G50" s="5"/>
      <x:c r="H50" s="5"/>
      <x:c r="I50" s="5"/>
      <x:c r="J50" s="5"/>
      <x:c r="K50" s="5"/>
      <x:c r="L50" s="5"/>
      <x:c r="M50" s="5"/>
      <x:c r="N50" s="5"/>
      <x:c r="O50" s="5"/>
      <x:c r="P50" s="5"/>
      <x:c r="Q50" s="5"/>
      <x:c r="R50" s="5"/>
      <x:c r="S50" s="5"/>
      <x:c r="T50" s="5"/>
      <x:c r="U50" s="5"/>
      <x:c r="V50" s="5"/>
    </x:row>
    <x:row r="51" ht="24" customHeight="1">
      <x:c r="A51" s="5"/>
      <x:c r="B51" s="5"/>
      <x:c r="C51" s="5"/>
      <x:c r="D51" s="5"/>
      <x:c r="E51" s="5"/>
      <x:c r="F51" s="5"/>
      <x:c r="G51" s="5"/>
      <x:c r="H51" s="5"/>
      <x:c r="I51" s="5"/>
      <x:c r="J51" s="5"/>
      <x:c r="K51" s="5"/>
      <x:c r="L51" s="5"/>
      <x:c r="M51" s="5"/>
      <x:c r="N51" s="5"/>
      <x:c r="O51" s="5"/>
      <x:c r="P51" s="5"/>
      <x:c r="Q51" s="5"/>
      <x:c r="R51" s="5"/>
      <x:c r="S51" s="5"/>
      <x:c r="T51" s="5"/>
      <x:c r="U51" s="5"/>
      <x:c r="V51" s="5"/>
    </x:row>
    <x:row r="52" ht="24" customHeight="1">
      <x:c r="A52" s="5"/>
      <x:c r="B52" s="5"/>
      <x:c r="C52" s="5"/>
      <x:c r="D52" s="5"/>
      <x:c r="E52" s="5"/>
      <x:c r="F52" s="5"/>
      <x:c r="G52" s="5"/>
      <x:c r="H52" s="5"/>
      <x:c r="I52" s="5"/>
      <x:c r="J52" s="5"/>
      <x:c r="K52" s="5"/>
      <x:c r="L52" s="5"/>
      <x:c r="M52" s="5"/>
      <x:c r="N52" s="5"/>
      <x:c r="O52" s="5"/>
      <x:c r="P52" s="5"/>
      <x:c r="Q52" s="5"/>
      <x:c r="R52" s="5"/>
      <x:c r="S52" s="5"/>
      <x:c r="T52" s="5"/>
      <x:c r="U52" s="5"/>
      <x:c r="V52" s="5"/>
    </x:row>
    <x:row r="53" ht="24" customHeight="1">
      <x:c r="A53" s="5"/>
      <x:c r="B53" s="5"/>
      <x:c r="C53" s="5"/>
      <x:c r="D53" s="5"/>
      <x:c r="E53" s="5"/>
      <x:c r="F53" s="5"/>
      <x:c r="G53" s="5"/>
      <x:c r="H53" s="5"/>
      <x:c r="I53" s="5"/>
      <x:c r="J53" s="5"/>
      <x:c r="K53" s="5"/>
      <x:c r="L53" s="5"/>
      <x:c r="M53" s="5"/>
      <x:c r="N53" s="5"/>
      <x:c r="O53" s="5"/>
      <x:c r="P53" s="5"/>
      <x:c r="Q53" s="5"/>
      <x:c r="R53" s="5"/>
      <x:c r="S53" s="5"/>
      <x:c r="T53" s="5"/>
      <x:c r="U53" s="5"/>
      <x:c r="V53" s="5"/>
    </x:row>
    <x:row r="54" ht="24" customHeight="1">
      <x:c r="A54" s="5"/>
      <x:c r="B54" s="5"/>
      <x:c r="C54" s="5"/>
      <x:c r="D54" s="5"/>
      <x:c r="E54" s="5"/>
      <x:c r="F54" s="5"/>
      <x:c r="G54" s="5"/>
      <x:c r="H54" s="5"/>
      <x:c r="I54" s="5"/>
      <x:c r="J54" s="5"/>
      <x:c r="K54" s="5"/>
      <x:c r="L54" s="5"/>
      <x:c r="M54" s="5"/>
      <x:c r="N54" s="5"/>
      <x:c r="O54" s="5"/>
      <x:c r="P54" s="5"/>
      <x:c r="Q54" s="5"/>
      <x:c r="R54" s="5"/>
      <x:c r="S54" s="5"/>
      <x:c r="T54" s="5"/>
      <x:c r="U54" s="5"/>
      <x:c r="V54" s="5"/>
    </x:row>
    <x:row r="55" ht="24" customHeight="1">
      <x:c r="A55" s="5"/>
      <x:c r="B55" s="5"/>
      <x:c r="C55" s="5"/>
      <x:c r="D55" s="5"/>
      <x:c r="E55" s="5"/>
      <x:c r="F55" s="5"/>
      <x:c r="G55" s="5"/>
      <x:c r="H55" s="5"/>
      <x:c r="I55" s="5"/>
      <x:c r="J55" s="5"/>
      <x:c r="K55" s="5"/>
      <x:c r="L55" s="5"/>
      <x:c r="M55" s="5"/>
      <x:c r="N55" s="5"/>
      <x:c r="O55" s="5"/>
      <x:c r="P55" s="5"/>
      <x:c r="Q55" s="5"/>
      <x:c r="R55" s="5"/>
      <x:c r="S55" s="5"/>
      <x:c r="T55" s="5"/>
      <x:c r="U55" s="5"/>
      <x:c r="V55" s="5"/>
    </x:row>
    <x:row r="56" ht="24" customHeight="1">
      <x:c r="A56" s="5"/>
      <x:c r="B56" s="5"/>
      <x:c r="C56" s="5"/>
      <x:c r="D56" s="5"/>
      <x:c r="E56" s="5"/>
      <x:c r="F56" s="5"/>
      <x:c r="G56" s="5"/>
      <x:c r="H56" s="5"/>
      <x:c r="I56" s="5"/>
      <x:c r="J56" s="5"/>
      <x:c r="K56" s="5"/>
      <x:c r="L56" s="5"/>
      <x:c r="M56" s="5"/>
      <x:c r="N56" s="5"/>
      <x:c r="O56" s="5"/>
      <x:c r="P56" s="5"/>
      <x:c r="Q56" s="5"/>
      <x:c r="R56" s="5"/>
      <x:c r="S56" s="5"/>
      <x:c r="T56" s="5"/>
      <x:c r="U56" s="5"/>
      <x:c r="V56" s="5"/>
    </x:row>
    <x:row r="57" ht="24" customHeight="1">
      <x:c r="A57" s="5"/>
      <x:c r="B57" s="5"/>
      <x:c r="C57" s="5"/>
      <x:c r="D57" s="5"/>
      <x:c r="E57" s="5"/>
      <x:c r="F57" s="5"/>
      <x:c r="G57" s="5"/>
      <x:c r="H57" s="5"/>
      <x:c r="I57" s="5"/>
      <x:c r="J57" s="5"/>
      <x:c r="K57" s="5"/>
      <x:c r="L57" s="5"/>
      <x:c r="M57" s="5"/>
      <x:c r="N57" s="5"/>
      <x:c r="O57" s="5"/>
      <x:c r="P57" s="5"/>
      <x:c r="Q57" s="5"/>
      <x:c r="R57" s="5"/>
      <x:c r="S57" s="5"/>
      <x:c r="T57" s="5"/>
      <x:c r="U57" s="5"/>
      <x:c r="V57" s="5"/>
    </x:row>
    <x:row r="58" ht="24" customHeight="1">
      <x:c r="A58" s="5"/>
      <x:c r="B58" s="5"/>
      <x:c r="C58" s="5"/>
      <x:c r="D58" s="5"/>
      <x:c r="E58" s="5"/>
      <x:c r="F58" s="5"/>
      <x:c r="G58" s="5"/>
      <x:c r="H58" s="5"/>
      <x:c r="I58" s="5"/>
      <x:c r="J58" s="5"/>
      <x:c r="K58" s="5"/>
      <x:c r="L58" s="5"/>
      <x:c r="M58" s="5"/>
      <x:c r="N58" s="5"/>
      <x:c r="O58" s="5"/>
      <x:c r="P58" s="5"/>
      <x:c r="Q58" s="5"/>
      <x:c r="R58" s="5"/>
      <x:c r="S58" s="5"/>
      <x:c r="T58" s="5"/>
      <x:c r="U58" s="5"/>
      <x:c r="V58" s="5"/>
    </x:row>
    <x:row r="59" ht="24" customHeight="1">
      <x:c r="A59" s="5"/>
      <x:c r="B59" s="5"/>
      <x:c r="C59" s="5"/>
      <x:c r="D59" s="5"/>
      <x:c r="E59" s="5"/>
      <x:c r="F59" s="5"/>
      <x:c r="G59" s="5"/>
      <x:c r="H59" s="5"/>
      <x:c r="I59" s="5"/>
      <x:c r="J59" s="5"/>
      <x:c r="K59" s="5"/>
      <x:c r="L59" s="5"/>
      <x:c r="M59" s="5"/>
      <x:c r="N59" s="5"/>
      <x:c r="O59" s="5"/>
      <x:c r="P59" s="5"/>
      <x:c r="Q59" s="5"/>
      <x:c r="R59" s="5"/>
      <x:c r="S59" s="5"/>
      <x:c r="T59" s="5"/>
      <x:c r="U59" s="5"/>
      <x:c r="V59" s="5"/>
    </x:row>
    <x:row r="60" ht="24" customHeight="1">
      <x:c r="A60" s="5"/>
      <x:c r="B60" s="5"/>
      <x:c r="C60" s="5"/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  <x:c r="O60" s="5"/>
      <x:c r="P60" s="5"/>
      <x:c r="Q60" s="5"/>
      <x:c r="R60" s="5"/>
      <x:c r="S60" s="5"/>
      <x:c r="T60" s="5"/>
      <x:c r="U60" s="5"/>
      <x:c r="V60" s="5"/>
    </x:row>
    <x:row r="61" ht="24" customHeight="1">
      <x:c r="A61" s="5"/>
      <x:c r="B61" s="5"/>
      <x:c r="C61" s="5"/>
      <x:c r="D61" s="5"/>
      <x:c r="E61" s="5"/>
      <x:c r="F61" s="5"/>
      <x:c r="G61" s="5"/>
      <x:c r="H61" s="5"/>
      <x:c r="I61" s="5"/>
      <x:c r="J61" s="5"/>
      <x:c r="K61" s="5"/>
      <x:c r="L61" s="5"/>
      <x:c r="M61" s="5"/>
      <x:c r="N61" s="5"/>
      <x:c r="O61" s="5"/>
      <x:c r="P61" s="5"/>
      <x:c r="Q61" s="5"/>
      <x:c r="R61" s="5"/>
      <x:c r="S61" s="5"/>
      <x:c r="T61" s="5"/>
      <x:c r="U61" s="5"/>
      <x:c r="V61" s="5"/>
    </x:row>
    <x:row r="62" ht="24" customHeight="1">
      <x:c r="A62" s="5"/>
      <x:c r="B62" s="5"/>
      <x:c r="C62" s="5"/>
      <x:c r="D62" s="5"/>
      <x:c r="E62" s="5"/>
      <x:c r="F62" s="5"/>
      <x:c r="G62" s="5"/>
      <x:c r="H62" s="5"/>
      <x:c r="I62" s="5"/>
      <x:c r="J62" s="5"/>
      <x:c r="K62" s="5"/>
      <x:c r="L62" s="5"/>
      <x:c r="M62" s="5"/>
      <x:c r="N62" s="5"/>
      <x:c r="O62" s="5"/>
      <x:c r="P62" s="5"/>
      <x:c r="Q62" s="5"/>
      <x:c r="R62" s="5"/>
      <x:c r="S62" s="5"/>
      <x:c r="T62" s="5"/>
      <x:c r="U62" s="5"/>
      <x:c r="V62" s="5"/>
    </x:row>
    <x:row r="63" ht="24" customHeight="1">
      <x:c r="A63" s="5"/>
      <x:c r="B63" s="5"/>
      <x:c r="C63" s="5"/>
      <x:c r="D63" s="5"/>
      <x:c r="E63" s="5"/>
      <x:c r="F63" s="5"/>
      <x:c r="G63" s="5"/>
      <x:c r="H63" s="5"/>
      <x:c r="I63" s="5"/>
      <x:c r="J63" s="5"/>
      <x:c r="K63" s="5"/>
      <x:c r="L63" s="5"/>
      <x:c r="M63" s="5"/>
      <x:c r="N63" s="5"/>
      <x:c r="O63" s="5"/>
      <x:c r="P63" s="5"/>
      <x:c r="Q63" s="5"/>
      <x:c r="R63" s="5"/>
      <x:c r="S63" s="5"/>
      <x:c r="T63" s="5"/>
      <x:c r="U63" s="5"/>
      <x:c r="V63" s="5"/>
    </x:row>
    <x:row r="64" ht="24" customHeight="1">
      <x:c r="A64" s="5"/>
      <x:c r="B64" s="5"/>
      <x:c r="C64" s="5"/>
      <x:c r="D64" s="5"/>
      <x:c r="E64" s="5"/>
      <x:c r="F64" s="5"/>
      <x:c r="G64" s="5"/>
      <x:c r="H64" s="5"/>
      <x:c r="I64" s="5"/>
      <x:c r="J64" s="5"/>
      <x:c r="K64" s="5"/>
      <x:c r="L64" s="5"/>
      <x:c r="M64" s="5"/>
      <x:c r="N64" s="5"/>
      <x:c r="O64" s="5"/>
      <x:c r="P64" s="5"/>
      <x:c r="Q64" s="5"/>
      <x:c r="R64" s="5"/>
      <x:c r="S64" s="5"/>
      <x:c r="T64" s="5"/>
      <x:c r="U64" s="5"/>
      <x:c r="V64" s="5"/>
    </x:row>
    <x:row r="65" ht="24" customHeight="1">
      <x:c r="A65" s="5"/>
      <x:c r="B65" s="5"/>
      <x:c r="C65" s="5"/>
      <x:c r="D65" s="5"/>
      <x:c r="E65" s="5"/>
      <x:c r="F65" s="5"/>
      <x:c r="G65" s="5"/>
      <x:c r="H65" s="5"/>
      <x:c r="I65" s="5"/>
      <x:c r="J65" s="5"/>
      <x:c r="K65" s="5"/>
      <x:c r="L65" s="5"/>
      <x:c r="M65" s="5"/>
      <x:c r="N65" s="5"/>
      <x:c r="O65" s="5"/>
      <x:c r="P65" s="5"/>
      <x:c r="Q65" s="5"/>
      <x:c r="R65" s="5"/>
      <x:c r="S65" s="5"/>
      <x:c r="T65" s="5"/>
      <x:c r="U65" s="5"/>
      <x:c r="V65" s="5"/>
    </x:row>
    <x:row r="66" ht="24" customHeight="1">
      <x:c r="A66" s="5"/>
      <x:c r="B66" s="5"/>
      <x:c r="C66" s="5"/>
      <x:c r="D66" s="5"/>
      <x:c r="E66" s="5"/>
      <x:c r="F66" s="5"/>
      <x:c r="G66" s="5"/>
      <x:c r="H66" s="5"/>
      <x:c r="I66" s="5"/>
      <x:c r="J66" s="5"/>
      <x:c r="K66" s="5"/>
      <x:c r="L66" s="5"/>
      <x:c r="M66" s="5"/>
      <x:c r="N66" s="5"/>
      <x:c r="O66" s="5"/>
      <x:c r="P66" s="5"/>
      <x:c r="Q66" s="5"/>
      <x:c r="R66" s="5"/>
      <x:c r="S66" s="5"/>
      <x:c r="T66" s="5"/>
      <x:c r="U66" s="5"/>
      <x:c r="V66" s="5"/>
    </x:row>
    <x:row r="67" ht="24" customHeight="1">
      <x:c r="A67" s="5"/>
      <x:c r="B67" s="5"/>
      <x:c r="C67" s="5"/>
      <x:c r="D67" s="5"/>
      <x:c r="E67" s="5"/>
      <x:c r="F67" s="5"/>
      <x:c r="G67" s="5"/>
      <x:c r="H67" s="5"/>
      <x:c r="I67" s="5"/>
      <x:c r="J67" s="5"/>
      <x:c r="K67" s="5"/>
      <x:c r="L67" s="5"/>
      <x:c r="M67" s="5"/>
      <x:c r="N67" s="5"/>
      <x:c r="O67" s="5"/>
      <x:c r="P67" s="5"/>
      <x:c r="Q67" s="5"/>
      <x:c r="R67" s="5"/>
      <x:c r="S67" s="5"/>
      <x:c r="T67" s="5"/>
      <x:c r="U67" s="5"/>
      <x:c r="V67" s="5"/>
    </x:row>
    <x:row r="68" ht="24" customHeight="1">
      <x:c r="A68" s="5"/>
      <x:c r="B68" s="5"/>
      <x:c r="C68" s="5"/>
      <x:c r="D68" s="5"/>
      <x:c r="E68" s="5"/>
      <x:c r="F68" s="5"/>
      <x:c r="G68" s="5"/>
      <x:c r="H68" s="5"/>
      <x:c r="I68" s="5"/>
      <x:c r="J68" s="5"/>
      <x:c r="K68" s="5"/>
      <x:c r="L68" s="5"/>
      <x:c r="M68" s="5"/>
      <x:c r="N68" s="5"/>
      <x:c r="O68" s="5"/>
      <x:c r="P68" s="5"/>
      <x:c r="Q68" s="5"/>
      <x:c r="R68" s="5"/>
      <x:c r="S68" s="5"/>
      <x:c r="T68" s="5"/>
      <x:c r="U68" s="5"/>
      <x:c r="V68" s="5"/>
    </x:row>
    <x:row r="69" ht="24" customHeight="1">
      <x:c r="A69" s="5"/>
      <x:c r="B69" s="5"/>
      <x:c r="C69" s="5"/>
      <x:c r="D69" s="5"/>
      <x:c r="E69" s="5"/>
      <x:c r="F69" s="5"/>
      <x:c r="G69" s="5"/>
      <x:c r="H69" s="5"/>
      <x:c r="I69" s="5"/>
      <x:c r="J69" s="5"/>
      <x:c r="K69" s="5"/>
      <x:c r="L69" s="5"/>
      <x:c r="M69" s="5"/>
      <x:c r="N69" s="5"/>
      <x:c r="O69" s="5"/>
      <x:c r="P69" s="5"/>
      <x:c r="Q69" s="5"/>
      <x:c r="R69" s="5"/>
      <x:c r="S69" s="5"/>
      <x:c r="T69" s="5"/>
      <x:c r="U69" s="5"/>
      <x:c r="V69" s="5"/>
    </x:row>
    <x:row r="70" ht="24" customHeight="1">
      <x:c r="A70" s="5"/>
      <x:c r="B70" s="5"/>
      <x:c r="C70" s="5"/>
      <x:c r="D70" s="5"/>
      <x:c r="E70" s="5"/>
      <x:c r="F70" s="5"/>
      <x:c r="G70" s="5"/>
      <x:c r="H70" s="5"/>
      <x:c r="I70" s="5"/>
      <x:c r="J70" s="5"/>
      <x:c r="K70" s="5"/>
      <x:c r="L70" s="5"/>
      <x:c r="M70" s="5"/>
      <x:c r="N70" s="5"/>
      <x:c r="O70" s="5"/>
      <x:c r="P70" s="5"/>
      <x:c r="Q70" s="5"/>
      <x:c r="R70" s="5"/>
      <x:c r="S70" s="5"/>
      <x:c r="T70" s="5"/>
      <x:c r="U70" s="5"/>
      <x:c r="V70" s="5"/>
    </x:row>
    <x:row r="71" ht="24" customHeight="1">
      <x:c r="A71" s="5"/>
      <x:c r="B71" s="5"/>
      <x:c r="C71" s="5"/>
      <x:c r="D71" s="5"/>
      <x:c r="E71" s="5"/>
      <x:c r="F71" s="5"/>
      <x:c r="G71" s="5"/>
      <x:c r="H71" s="5"/>
      <x:c r="I71" s="5"/>
      <x:c r="J71" s="5"/>
      <x:c r="K71" s="5"/>
      <x:c r="L71" s="5"/>
      <x:c r="M71" s="5"/>
      <x:c r="N71" s="5"/>
      <x:c r="O71" s="5"/>
      <x:c r="P71" s="5"/>
      <x:c r="Q71" s="5"/>
      <x:c r="R71" s="5"/>
      <x:c r="S71" s="5"/>
      <x:c r="T71" s="5"/>
      <x:c r="U71" s="5"/>
      <x:c r="V71" s="5"/>
    </x:row>
    <x:row r="72" ht="24" customHeight="1">
      <x:c r="A72" s="5"/>
      <x:c r="B72" s="5"/>
      <x:c r="C72" s="5"/>
      <x:c r="D72" s="5"/>
      <x:c r="E72" s="5"/>
      <x:c r="F72" s="5"/>
      <x:c r="G72" s="5"/>
      <x:c r="H72" s="5"/>
      <x:c r="I72" s="5"/>
      <x:c r="J72" s="5"/>
      <x:c r="K72" s="5"/>
      <x:c r="L72" s="5"/>
      <x:c r="M72" s="5"/>
      <x:c r="N72" s="5"/>
      <x:c r="O72" s="5"/>
      <x:c r="P72" s="5"/>
      <x:c r="Q72" s="5"/>
      <x:c r="R72" s="5"/>
      <x:c r="S72" s="5"/>
      <x:c r="T72" s="5"/>
      <x:c r="U72" s="5"/>
      <x:c r="V72" s="5"/>
    </x:row>
    <x:row r="73" ht="24" customHeight="1">
      <x:c r="A73" s="5"/>
      <x:c r="B73" s="5"/>
      <x:c r="C73" s="5"/>
      <x:c r="D73" s="5"/>
      <x:c r="E73" s="5"/>
      <x:c r="F73" s="5"/>
      <x:c r="G73" s="5"/>
      <x:c r="H73" s="5"/>
      <x:c r="I73" s="5"/>
      <x:c r="J73" s="5"/>
      <x:c r="K73" s="5"/>
      <x:c r="L73" s="5"/>
      <x:c r="M73" s="5"/>
      <x:c r="N73" s="5"/>
      <x:c r="O73" s="5"/>
      <x:c r="P73" s="5"/>
      <x:c r="Q73" s="5"/>
      <x:c r="R73" s="5"/>
      <x:c r="S73" s="5"/>
      <x:c r="T73" s="5"/>
      <x:c r="U73" s="5"/>
      <x:c r="V73" s="5"/>
    </x:row>
    <x:row r="74" ht="24" customHeight="1">
      <x:c r="A74" s="5"/>
      <x:c r="B74" s="5"/>
      <x:c r="C74" s="5"/>
      <x:c r="D74" s="5"/>
      <x:c r="E74" s="5"/>
      <x:c r="F74" s="5"/>
      <x:c r="G74" s="5"/>
      <x:c r="H74" s="5"/>
      <x:c r="I74" s="5"/>
      <x:c r="J74" s="5"/>
      <x:c r="K74" s="5"/>
      <x:c r="L74" s="5"/>
      <x:c r="M74" s="5"/>
      <x:c r="N74" s="5"/>
      <x:c r="O74" s="5"/>
      <x:c r="P74" s="5"/>
      <x:c r="Q74" s="5"/>
      <x:c r="R74" s="5"/>
      <x:c r="S74" s="5"/>
      <x:c r="T74" s="5"/>
      <x:c r="U74" s="5"/>
      <x:c r="V74" s="5"/>
    </x:row>
    <x:row r="75" ht="24" customHeight="1">
      <x:c r="A75" s="5"/>
      <x:c r="B75" s="5"/>
      <x:c r="C75" s="5"/>
      <x:c r="D75" s="5"/>
      <x:c r="E75" s="5"/>
      <x:c r="F75" s="5"/>
      <x:c r="G75" s="5"/>
      <x:c r="H75" s="5"/>
      <x:c r="I75" s="5"/>
      <x:c r="J75" s="5"/>
      <x:c r="K75" s="5"/>
      <x:c r="L75" s="5"/>
      <x:c r="M75" s="5"/>
      <x:c r="N75" s="5"/>
      <x:c r="O75" s="5"/>
      <x:c r="P75" s="5"/>
      <x:c r="Q75" s="5"/>
      <x:c r="R75" s="5"/>
      <x:c r="S75" s="5"/>
      <x:c r="T75" s="5"/>
      <x:c r="U75" s="5"/>
      <x:c r="V75" s="5"/>
    </x:row>
    <x:row r="76" ht="24" customHeight="1">
      <x:c r="A76" s="5"/>
      <x:c r="B76" s="5"/>
      <x:c r="C76" s="5"/>
      <x:c r="D76" s="5"/>
      <x:c r="E76" s="5"/>
      <x:c r="F76" s="5"/>
      <x:c r="G76" s="5"/>
      <x:c r="H76" s="5"/>
      <x:c r="I76" s="5"/>
      <x:c r="J76" s="5"/>
      <x:c r="K76" s="5"/>
      <x:c r="L76" s="5"/>
      <x:c r="M76" s="5"/>
      <x:c r="N76" s="5"/>
      <x:c r="O76" s="5"/>
      <x:c r="P76" s="5"/>
      <x:c r="Q76" s="5"/>
      <x:c r="R76" s="5"/>
      <x:c r="S76" s="5"/>
      <x:c r="T76" s="5"/>
      <x:c r="U76" s="5"/>
      <x:c r="V76" s="5"/>
    </x:row>
    <x:row r="77" ht="24" customHeight="1">
      <x:c r="A77" s="5"/>
      <x:c r="B77" s="5"/>
      <x:c r="C77" s="5"/>
      <x:c r="D77" s="5"/>
      <x:c r="E77" s="5"/>
      <x:c r="F77" s="5"/>
      <x:c r="G77" s="5"/>
      <x:c r="H77" s="5"/>
      <x:c r="I77" s="5"/>
      <x:c r="J77" s="5"/>
      <x:c r="K77" s="5"/>
      <x:c r="L77" s="5"/>
      <x:c r="M77" s="5"/>
      <x:c r="N77" s="5"/>
      <x:c r="O77" s="5"/>
      <x:c r="P77" s="5"/>
      <x:c r="Q77" s="5"/>
      <x:c r="R77" s="5"/>
      <x:c r="S77" s="5"/>
      <x:c r="T77" s="5"/>
      <x:c r="U77" s="5"/>
      <x:c r="V77" s="5"/>
    </x:row>
    <x:row r="78" ht="24" customHeight="1">
      <x:c r="A78" s="5"/>
      <x:c r="B78" s="5"/>
      <x:c r="C78" s="5"/>
      <x:c r="D78" s="5"/>
      <x:c r="E78" s="5"/>
      <x:c r="F78" s="5"/>
      <x:c r="G78" s="5"/>
      <x:c r="H78" s="5"/>
      <x:c r="I78" s="5"/>
      <x:c r="J78" s="5"/>
      <x:c r="K78" s="5"/>
      <x:c r="L78" s="5"/>
      <x:c r="M78" s="5"/>
      <x:c r="N78" s="5"/>
      <x:c r="O78" s="5"/>
      <x:c r="P78" s="5"/>
      <x:c r="Q78" s="5"/>
      <x:c r="R78" s="5"/>
      <x:c r="S78" s="5"/>
      <x:c r="T78" s="5"/>
      <x:c r="U78" s="5"/>
      <x:c r="V78" s="5"/>
    </x:row>
    <x:row r="79" ht="24" customHeight="1">
      <x:c r="A79" s="5"/>
      <x:c r="B79" s="5"/>
      <x:c r="C79" s="5"/>
      <x:c r="D79" s="5"/>
      <x:c r="E79" s="5"/>
      <x:c r="F79" s="5"/>
      <x:c r="G79" s="5"/>
      <x:c r="H79" s="5"/>
      <x:c r="I79" s="5"/>
      <x:c r="J79" s="5"/>
      <x:c r="K79" s="5"/>
      <x:c r="L79" s="5"/>
      <x:c r="M79" s="5"/>
      <x:c r="N79" s="5"/>
      <x:c r="O79" s="5"/>
      <x:c r="P79" s="5"/>
      <x:c r="Q79" s="5"/>
      <x:c r="R79" s="5"/>
      <x:c r="S79" s="5"/>
      <x:c r="T79" s="5"/>
      <x:c r="U79" s="5"/>
      <x:c r="V79" s="5"/>
    </x:row>
    <x:row r="80" ht="24" customHeight="1">
      <x:c r="A80" s="5"/>
      <x:c r="B80" s="5"/>
      <x:c r="C80" s="5"/>
      <x:c r="D80" s="5"/>
      <x:c r="E80" s="5"/>
      <x:c r="F80" s="5"/>
      <x:c r="G80" s="5"/>
      <x:c r="H80" s="5"/>
      <x:c r="I80" s="5"/>
      <x:c r="J80" s="5"/>
      <x:c r="K80" s="5"/>
      <x:c r="L80" s="5"/>
      <x:c r="M80" s="5"/>
      <x:c r="N80" s="5"/>
      <x:c r="O80" s="5"/>
      <x:c r="P80" s="5"/>
      <x:c r="Q80" s="5"/>
      <x:c r="R80" s="5"/>
      <x:c r="S80" s="5"/>
      <x:c r="T80" s="5"/>
      <x:c r="U80" s="5"/>
      <x:c r="V80" s="5"/>
    </x:row>
    <x:row r="81" ht="24" customHeight="1">
      <x:c r="A81" s="5"/>
      <x:c r="B81" s="5"/>
      <x:c r="C81" s="5"/>
      <x:c r="D81" s="5"/>
      <x:c r="E81" s="5"/>
      <x:c r="F81" s="5"/>
      <x:c r="G81" s="5"/>
      <x:c r="H81" s="5"/>
      <x:c r="I81" s="5"/>
      <x:c r="J81" s="5"/>
      <x:c r="K81" s="5"/>
      <x:c r="L81" s="5"/>
      <x:c r="M81" s="5"/>
      <x:c r="N81" s="5"/>
      <x:c r="O81" s="5"/>
      <x:c r="P81" s="5"/>
      <x:c r="Q81" s="5"/>
      <x:c r="R81" s="5"/>
      <x:c r="S81" s="5"/>
      <x:c r="T81" s="5"/>
      <x:c r="U81" s="5"/>
      <x:c r="V81" s="5"/>
    </x:row>
    <x:row r="82" ht="24" customHeight="1">
      <x:c r="A82" s="5"/>
      <x:c r="B82" s="5"/>
      <x:c r="C82" s="5"/>
      <x:c r="D82" s="5"/>
      <x:c r="E82" s="5"/>
      <x:c r="F82" s="5"/>
      <x:c r="G82" s="5"/>
      <x:c r="H82" s="5"/>
      <x:c r="I82" s="5"/>
      <x:c r="J82" s="5"/>
      <x:c r="K82" s="5"/>
      <x:c r="L82" s="5"/>
      <x:c r="M82" s="5"/>
      <x:c r="N82" s="5"/>
      <x:c r="O82" s="5"/>
      <x:c r="P82" s="5"/>
      <x:c r="Q82" s="5"/>
      <x:c r="R82" s="5"/>
      <x:c r="S82" s="5"/>
      <x:c r="T82" s="5"/>
      <x:c r="U82" s="5"/>
      <x:c r="V82" s="5"/>
    </x:row>
    <x:row r="83" ht="24" customHeight="1">
      <x:c r="A83" s="5"/>
      <x:c r="B83" s="5"/>
      <x:c r="C83" s="5"/>
      <x:c r="D83" s="5"/>
      <x:c r="E83" s="5"/>
      <x:c r="F83" s="5"/>
      <x:c r="G83" s="5"/>
      <x:c r="H83" s="5"/>
      <x:c r="I83" s="5"/>
      <x:c r="J83" s="5"/>
      <x:c r="K83" s="5"/>
      <x:c r="L83" s="5"/>
      <x:c r="M83" s="5"/>
      <x:c r="N83" s="5"/>
      <x:c r="O83" s="5"/>
      <x:c r="P83" s="5"/>
      <x:c r="Q83" s="5"/>
      <x:c r="R83" s="5"/>
      <x:c r="S83" s="5"/>
      <x:c r="T83" s="5"/>
      <x:c r="U83" s="5"/>
      <x:c r="V83" s="5"/>
    </x:row>
    <x:row r="84" ht="24" customHeight="1">
      <x:c r="A84" s="5"/>
      <x:c r="B84" s="5"/>
      <x:c r="C84" s="5"/>
      <x:c r="D84" s="5"/>
      <x:c r="E84" s="5"/>
      <x:c r="F84" s="5"/>
      <x:c r="G84" s="5"/>
      <x:c r="H84" s="5"/>
      <x:c r="I84" s="5"/>
      <x:c r="J84" s="5"/>
      <x:c r="K84" s="5"/>
      <x:c r="L84" s="5"/>
      <x:c r="M84" s="5"/>
      <x:c r="N84" s="5"/>
      <x:c r="O84" s="5"/>
      <x:c r="P84" s="5"/>
      <x:c r="Q84" s="5"/>
      <x:c r="R84" s="5"/>
      <x:c r="S84" s="5"/>
      <x:c r="T84" s="5"/>
      <x:c r="U84" s="5"/>
      <x:c r="V84" s="5"/>
    </x:row>
    <x:row r="85" ht="24" customHeight="1">
      <x:c r="A85" s="5"/>
      <x:c r="B85" s="5"/>
      <x:c r="C85" s="5"/>
      <x:c r="D85" s="5"/>
      <x:c r="E85" s="5"/>
      <x:c r="F85" s="5"/>
      <x:c r="G85" s="5"/>
      <x:c r="H85" s="5"/>
      <x:c r="I85" s="5"/>
      <x:c r="J85" s="5"/>
      <x:c r="K85" s="5"/>
      <x:c r="L85" s="5"/>
      <x:c r="M85" s="5"/>
      <x:c r="N85" s="5"/>
      <x:c r="O85" s="5"/>
      <x:c r="P85" s="5"/>
      <x:c r="Q85" s="5"/>
      <x:c r="R85" s="5"/>
      <x:c r="S85" s="5"/>
      <x:c r="T85" s="5"/>
      <x:c r="U85" s="5"/>
      <x:c r="V85" s="5"/>
    </x:row>
    <x:row r="86" ht="24" customHeight="1">
      <x:c r="A86" s="5"/>
      <x:c r="B86" s="5"/>
      <x:c r="C86" s="5"/>
      <x:c r="D86" s="5"/>
      <x:c r="E86" s="5"/>
      <x:c r="F86" s="5"/>
      <x:c r="G86" s="5"/>
      <x:c r="H86" s="5"/>
      <x:c r="I86" s="5"/>
      <x:c r="J86" s="5"/>
      <x:c r="K86" s="5"/>
      <x:c r="L86" s="5"/>
      <x:c r="M86" s="5"/>
      <x:c r="N86" s="5"/>
      <x:c r="O86" s="5"/>
      <x:c r="P86" s="5"/>
      <x:c r="Q86" s="5"/>
      <x:c r="R86" s="5"/>
      <x:c r="S86" s="5"/>
      <x:c r="T86" s="5"/>
      <x:c r="U86" s="5"/>
      <x:c r="V86" s="5"/>
    </x:row>
    <x:row r="87" ht="24" customHeight="1">
      <x:c r="A87" s="5"/>
      <x:c r="B87" s="5"/>
      <x:c r="C87" s="5"/>
      <x:c r="D87" s="5"/>
      <x:c r="E87" s="5"/>
      <x:c r="F87" s="5"/>
      <x:c r="G87" s="5"/>
      <x:c r="H87" s="5"/>
      <x:c r="I87" s="5"/>
      <x:c r="J87" s="5"/>
      <x:c r="K87" s="5"/>
      <x:c r="L87" s="5"/>
      <x:c r="M87" s="5"/>
      <x:c r="N87" s="5"/>
      <x:c r="O87" s="5"/>
      <x:c r="P87" s="5"/>
      <x:c r="Q87" s="5"/>
      <x:c r="R87" s="5"/>
      <x:c r="S87" s="5"/>
      <x:c r="T87" s="5"/>
      <x:c r="U87" s="5"/>
      <x:c r="V87" s="5"/>
    </x:row>
    <x:row r="88" ht="24" customHeight="1">
      <x:c r="A88" s="5"/>
      <x:c r="B88" s="5"/>
      <x:c r="C88" s="5"/>
      <x:c r="D88" s="5"/>
      <x:c r="E88" s="5"/>
      <x:c r="F88" s="5"/>
      <x:c r="G88" s="5"/>
      <x:c r="H88" s="5"/>
      <x:c r="I88" s="5"/>
      <x:c r="J88" s="5"/>
      <x:c r="K88" s="5"/>
      <x:c r="L88" s="5"/>
      <x:c r="M88" s="5"/>
      <x:c r="N88" s="5"/>
      <x:c r="O88" s="5"/>
      <x:c r="P88" s="5"/>
      <x:c r="Q88" s="5"/>
      <x:c r="R88" s="5"/>
      <x:c r="S88" s="5"/>
      <x:c r="T88" s="5"/>
      <x:c r="U88" s="5"/>
      <x:c r="V88" s="5"/>
    </x:row>
    <x:row r="89" ht="24" customHeight="1">
      <x:c r="A89" s="5"/>
      <x:c r="B89" s="5"/>
      <x:c r="C89" s="5"/>
      <x:c r="D89" s="5"/>
      <x:c r="E89" s="5"/>
      <x:c r="F89" s="5"/>
      <x:c r="G89" s="5"/>
      <x:c r="H89" s="5"/>
      <x:c r="I89" s="5"/>
      <x:c r="J89" s="5"/>
      <x:c r="K89" s="5"/>
      <x:c r="L89" s="5"/>
      <x:c r="M89" s="5"/>
      <x:c r="N89" s="5"/>
      <x:c r="O89" s="5"/>
      <x:c r="P89" s="5"/>
      <x:c r="Q89" s="5"/>
      <x:c r="R89" s="5"/>
      <x:c r="S89" s="5"/>
      <x:c r="T89" s="5"/>
      <x:c r="U89" s="5"/>
      <x:c r="V89" s="5"/>
    </x:row>
    <x:row r="90" ht="24" customHeight="1">
      <x:c r="A90" s="5"/>
      <x:c r="B90" s="5"/>
      <x:c r="C90" s="5"/>
      <x:c r="D90" s="5"/>
      <x:c r="E90" s="5"/>
      <x:c r="F90" s="5"/>
      <x:c r="G90" s="5"/>
      <x:c r="H90" s="5"/>
      <x:c r="I90" s="5"/>
      <x:c r="J90" s="5"/>
      <x:c r="K90" s="5"/>
      <x:c r="L90" s="5"/>
      <x:c r="M90" s="5"/>
      <x:c r="N90" s="5"/>
      <x:c r="O90" s="5"/>
      <x:c r="P90" s="5"/>
      <x:c r="Q90" s="5"/>
      <x:c r="R90" s="5"/>
      <x:c r="S90" s="5"/>
      <x:c r="T90" s="5"/>
      <x:c r="U90" s="5"/>
      <x:c r="V90" s="5"/>
    </x:row>
    <x:row r="91" ht="24" customHeight="1">
      <x:c r="A91" s="5"/>
      <x:c r="B91" s="5"/>
      <x:c r="C91" s="5"/>
      <x:c r="D91" s="5"/>
      <x:c r="E91" s="5"/>
      <x:c r="F91" s="5"/>
      <x:c r="G91" s="5"/>
      <x:c r="H91" s="5"/>
      <x:c r="I91" s="5"/>
      <x:c r="J91" s="5"/>
      <x:c r="K91" s="5"/>
      <x:c r="L91" s="5"/>
      <x:c r="M91" s="5"/>
      <x:c r="N91" s="5"/>
      <x:c r="O91" s="5"/>
      <x:c r="P91" s="5"/>
      <x:c r="Q91" s="5"/>
      <x:c r="R91" s="5"/>
      <x:c r="S91" s="5"/>
      <x:c r="T91" s="5"/>
      <x:c r="U91" s="5"/>
      <x:c r="V91" s="5"/>
    </x:row>
    <x:row r="92" ht="24" customHeight="1">
      <x:c r="A92" s="5"/>
      <x:c r="B92" s="5"/>
      <x:c r="C92" s="5"/>
      <x:c r="D92" s="5"/>
      <x:c r="E92" s="5"/>
      <x:c r="F92" s="5"/>
      <x:c r="G92" s="5"/>
      <x:c r="H92" s="5"/>
      <x:c r="I92" s="5"/>
      <x:c r="J92" s="5"/>
      <x:c r="K92" s="5"/>
      <x:c r="L92" s="5"/>
      <x:c r="M92" s="5"/>
      <x:c r="N92" s="5"/>
      <x:c r="O92" s="5"/>
      <x:c r="P92" s="5"/>
      <x:c r="Q92" s="5"/>
      <x:c r="R92" s="5"/>
      <x:c r="S92" s="5"/>
      <x:c r="T92" s="5"/>
      <x:c r="U92" s="5"/>
      <x:c r="V92" s="5"/>
    </x:row>
    <x:row r="93" ht="24" customHeight="1">
      <x:c r="A93" s="5"/>
      <x:c r="B93" s="5"/>
      <x:c r="C93" s="5"/>
      <x:c r="D93" s="5"/>
      <x:c r="E93" s="5"/>
      <x:c r="F93" s="5"/>
      <x:c r="G93" s="5"/>
      <x:c r="H93" s="5"/>
      <x:c r="I93" s="5"/>
      <x:c r="J93" s="5"/>
      <x:c r="K93" s="5"/>
      <x:c r="L93" s="5"/>
      <x:c r="M93" s="5"/>
      <x:c r="N93" s="5"/>
      <x:c r="O93" s="5"/>
      <x:c r="P93" s="5"/>
      <x:c r="Q93" s="5"/>
      <x:c r="R93" s="5"/>
      <x:c r="S93" s="5"/>
      <x:c r="T93" s="5"/>
      <x:c r="U93" s="5"/>
      <x:c r="V93" s="5"/>
    </x:row>
    <x:row r="94" ht="24" customHeight="1">
      <x:c r="A94" s="5"/>
      <x:c r="B94" s="5"/>
      <x:c r="C94" s="5"/>
      <x:c r="D94" s="5"/>
      <x:c r="E94" s="5"/>
      <x:c r="F94" s="5"/>
      <x:c r="G94" s="5"/>
      <x:c r="H94" s="5"/>
      <x:c r="I94" s="5"/>
      <x:c r="J94" s="5"/>
      <x:c r="K94" s="5"/>
      <x:c r="L94" s="5"/>
      <x:c r="M94" s="5"/>
      <x:c r="N94" s="5"/>
      <x:c r="O94" s="5"/>
      <x:c r="P94" s="5"/>
      <x:c r="Q94" s="5"/>
      <x:c r="R94" s="5"/>
      <x:c r="S94" s="5"/>
      <x:c r="T94" s="5"/>
      <x:c r="U94" s="5"/>
      <x:c r="V94" s="5"/>
    </x:row>
    <x:row r="95" ht="24" customHeight="1">
      <x:c r="A95" s="5"/>
      <x:c r="B95" s="5"/>
      <x:c r="C95" s="5"/>
      <x:c r="D95" s="5"/>
      <x:c r="E95" s="5"/>
      <x:c r="F95" s="5"/>
      <x:c r="G95" s="5"/>
      <x:c r="H95" s="5"/>
      <x:c r="I95" s="5"/>
      <x:c r="J95" s="5"/>
      <x:c r="K95" s="5"/>
      <x:c r="L95" s="5"/>
      <x:c r="M95" s="5"/>
      <x:c r="N95" s="5"/>
      <x:c r="O95" s="5"/>
      <x:c r="P95" s="5"/>
      <x:c r="Q95" s="5"/>
      <x:c r="R95" s="5"/>
      <x:c r="S95" s="5"/>
      <x:c r="T95" s="5"/>
      <x:c r="U95" s="5"/>
      <x:c r="V95" s="5"/>
    </x:row>
    <x:row r="96" ht="24" customHeight="1">
      <x:c r="A96" s="5"/>
      <x:c r="B96" s="5"/>
      <x:c r="C96" s="5"/>
      <x:c r="D96" s="5"/>
      <x:c r="E96" s="5"/>
      <x:c r="F96" s="5"/>
      <x:c r="G96" s="5"/>
      <x:c r="H96" s="5"/>
      <x:c r="I96" s="5"/>
      <x:c r="J96" s="5"/>
      <x:c r="K96" s="5"/>
      <x:c r="L96" s="5"/>
      <x:c r="M96" s="5"/>
      <x:c r="N96" s="5"/>
      <x:c r="O96" s="5"/>
      <x:c r="P96" s="5"/>
      <x:c r="Q96" s="5"/>
      <x:c r="R96" s="5"/>
      <x:c r="S96" s="5"/>
      <x:c r="T96" s="5"/>
      <x:c r="U96" s="5"/>
      <x:c r="V96" s="5"/>
    </x:row>
    <x:row r="97" ht="24" customHeight="1">
      <x:c r="A97" s="5"/>
      <x:c r="B97" s="5"/>
      <x:c r="C97" s="5"/>
      <x:c r="D97" s="5"/>
      <x:c r="E97" s="5"/>
      <x:c r="F97" s="5"/>
      <x:c r="G97" s="5"/>
      <x:c r="H97" s="5"/>
      <x:c r="I97" s="5"/>
      <x:c r="J97" s="5"/>
      <x:c r="K97" s="5"/>
      <x:c r="L97" s="5"/>
      <x:c r="M97" s="5"/>
      <x:c r="N97" s="5"/>
      <x:c r="O97" s="5"/>
      <x:c r="P97" s="5"/>
      <x:c r="Q97" s="5"/>
      <x:c r="R97" s="5"/>
      <x:c r="S97" s="5"/>
      <x:c r="T97" s="5"/>
      <x:c r="U97" s="5"/>
      <x:c r="V97" s="5"/>
    </x:row>
    <x:row r="98" ht="24" customHeight="1">
      <x:c r="A98" s="5"/>
      <x:c r="B98" s="5"/>
      <x:c r="C98" s="5"/>
      <x:c r="D98" s="5"/>
      <x:c r="E98" s="5"/>
      <x:c r="F98" s="5"/>
      <x:c r="G98" s="5"/>
      <x:c r="H98" s="5"/>
      <x:c r="I98" s="5"/>
      <x:c r="J98" s="5"/>
      <x:c r="K98" s="5"/>
      <x:c r="L98" s="5"/>
      <x:c r="M98" s="5"/>
      <x:c r="N98" s="5"/>
      <x:c r="O98" s="5"/>
      <x:c r="P98" s="5"/>
      <x:c r="Q98" s="5"/>
      <x:c r="R98" s="5"/>
      <x:c r="S98" s="5"/>
      <x:c r="T98" s="5"/>
      <x:c r="U98" s="5"/>
      <x:c r="V98" s="5"/>
    </x:row>
    <x:row r="99" ht="24" customHeight="1">
      <x:c r="A99" s="5"/>
      <x:c r="B99" s="5"/>
      <x:c r="C99" s="5"/>
      <x:c r="D99" s="5"/>
      <x:c r="E99" s="5"/>
      <x:c r="F99" s="5"/>
      <x:c r="G99" s="5"/>
      <x:c r="H99" s="5"/>
      <x:c r="I99" s="5"/>
      <x:c r="J99" s="5"/>
      <x:c r="K99" s="5"/>
      <x:c r="L99" s="5"/>
      <x:c r="M99" s="5"/>
      <x:c r="N99" s="5"/>
      <x:c r="O99" s="5"/>
      <x:c r="P99" s="5"/>
      <x:c r="Q99" s="5"/>
      <x:c r="R99" s="5"/>
      <x:c r="S99" s="5"/>
      <x:c r="T99" s="5"/>
      <x:c r="U99" s="5"/>
      <x:c r="V99" s="5"/>
    </x:row>
    <x:row r="100" ht="24" customHeight="1">
      <x:c r="A100" s="5"/>
      <x:c r="B100" s="5"/>
      <x:c r="C100" s="5"/>
      <x:c r="D100" s="5"/>
      <x:c r="E100" s="5"/>
      <x:c r="F100" s="5"/>
      <x:c r="G100" s="5"/>
      <x:c r="H100" s="5"/>
      <x:c r="I100" s="5"/>
      <x:c r="J100" s="5"/>
      <x:c r="K100" s="5"/>
      <x:c r="L100" s="5"/>
      <x:c r="M100" s="5"/>
      <x:c r="N100" s="5"/>
      <x:c r="O100" s="5"/>
      <x:c r="P100" s="5"/>
      <x:c r="Q100" s="5"/>
      <x:c r="R100" s="5"/>
      <x:c r="S100" s="5"/>
      <x:c r="T100" s="5"/>
      <x:c r="U100" s="5"/>
      <x:c r="V100" s="5"/>
    </x:row>
  </x:sheetData>
  <x:dataValidations count="1">
    <x:dataValidation type="decimal" operator="greaterThanOrEqual" sqref="B5:E6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</x:cols>
  <x:sheetData>
    <x:row r="1" ht="24" customHeight="1">
      <x:c r="A1" s="5"/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24" customHeight="1">
      <x:c r="A2" s="6" t="str">
        <x:v>Benefits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</x:row>
    <x:row r="4" ht="44" customHeight="1">
      <x:c r="A4" s="16" t="str">
        <x:v>Option</x:v>
      </x:c>
      <x:c r="B4" s="16" t="str">
        <x:v>Routine minutes each</x:v>
      </x:c>
      <x:c r="C4" s="16" t="str">
        <x:v>Exception rate</x:v>
      </x:c>
      <x:c r="D4" s="16" t="str">
        <x:v>Extra min / exception</x:v>
      </x:c>
      <x:c r="E4" s="16" t="str">
        <x:v>Rework rate</x:v>
      </x:c>
      <x:c r="F4" s="16" t="str">
        <x:v>Extra min / rework</x:v>
      </x:c>
      <x:c r="G4" s="10"/>
      <x:c r="H4" s="10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</x:row>
    <x:row r="5" ht="24" customHeight="1">
      <x:c r="A5" s="5" t="str">
        <x:v>Rules</x:v>
      </x:c>
      <x:c r="B5" s="24" t="n">
        <x:v>3</x:v>
      </x:c>
      <x:c r="C5" s="26" t="n">
        <x:v>0.2</x:v>
      </x:c>
      <x:c r="D5" s="24" t="n">
        <x:v>10</x:v>
      </x:c>
      <x:c r="E5" s="26" t="n">
        <x:v>0.05</x:v>
      </x:c>
      <x:c r="F5" s="24" t="n">
        <x:v>6</x:v>
      </x:c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/>
    </x:row>
    <x:row r="6" ht="24" customHeight="1">
      <x:c r="A6" s="5" t="str">
        <x:v>AI-assisted</x:v>
      </x:c>
      <x:c r="B6" s="24" t="n">
        <x:v>1.5</x:v>
      </x:c>
      <x:c r="C6" s="26" t="n">
        <x:v>0.15</x:v>
      </x:c>
      <x:c r="D6" s="24" t="n">
        <x:v>10</x:v>
      </x:c>
      <x:c r="E6" s="26" t="n">
        <x:v>0.05</x:v>
      </x:c>
      <x:c r="F6" s="24" t="n">
        <x:v>6</x:v>
      </x:c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  <x:c r="T6" s="5"/>
      <x:c r="U6" s="5"/>
      <x:c r="V6" s="5"/>
    </x:row>
    <x:row r="7" ht="24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  <x:c r="Q7" s="5"/>
      <x:c r="R7" s="5"/>
      <x:c r="S7" s="5"/>
      <x:c r="T7" s="5"/>
      <x:c r="U7" s="5"/>
      <x:c r="V7" s="5"/>
    </x:row>
    <x:row r="8" ht="24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  <x:c r="K8" s="5"/>
      <x:c r="L8" s="5"/>
      <x:c r="M8" s="5"/>
      <x:c r="N8" s="5"/>
      <x:c r="O8" s="5"/>
      <x:c r="P8" s="5"/>
      <x:c r="Q8" s="5"/>
      <x:c r="R8" s="5"/>
      <x:c r="S8" s="5"/>
      <x:c r="T8" s="5"/>
      <x:c r="U8" s="5"/>
      <x:c r="V8" s="5"/>
    </x:row>
    <x:row r="9" ht="24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  <x:c r="K9" s="5"/>
      <x:c r="L9" s="5"/>
      <x:c r="M9" s="5"/>
      <x:c r="N9" s="5"/>
      <x:c r="O9" s="5"/>
      <x:c r="P9" s="5"/>
      <x:c r="Q9" s="5"/>
      <x:c r="R9" s="5"/>
      <x:c r="S9" s="5"/>
      <x:c r="T9" s="5"/>
      <x:c r="U9" s="5"/>
      <x:c r="V9" s="5"/>
    </x:row>
    <x:row r="10" ht="44" customHeight="1">
      <x:c r="A10" s="12" t="str">
        <x:v>Scenario</x:v>
      </x:c>
      <x:c r="B10" s="12" t="str">
        <x:v>Volume factor</x:v>
      </x:c>
      <x:c r="C10" s="12" t="str">
        <x:v>Extra routine min</x:v>
      </x:c>
      <x:c r="D10" s="12" t="str">
        <x:v>Cost factor</x:v>
      </x:c>
      <x:c r="E10" s="12" t="str">
        <x:v>Cash hours / month</x:v>
      </x:c>
      <x:c r="F10" s="12" t="str">
        <x:v>Growth hours / month</x:v>
      </x:c>
      <x:c r="G10" s="12" t="str">
        <x:v>Contribution GBP / growth hour</x:v>
      </x:c>
      <x:c r="H10" s="12" t="str">
        <x:v>Residual capacity utilisation</x:v>
      </x:c>
      <x:c r="I10" s="5"/>
      <x:c r="J10" s="5"/>
      <x:c r="K10" s="5"/>
      <x:c r="L10" s="5"/>
      <x:c r="M10" s="5"/>
      <x:c r="N10" s="5"/>
      <x:c r="O10" s="5"/>
      <x:c r="P10" s="5"/>
      <x:c r="Q10" s="5"/>
      <x:c r="R10" s="5"/>
      <x:c r="S10" s="5"/>
      <x:c r="T10" s="5"/>
      <x:c r="U10" s="5"/>
      <x:c r="V10" s="5"/>
    </x:row>
    <x:row r="11" ht="24" customHeight="1">
      <x:c r="A11" s="5" t="str">
        <x:v>Conservative</x:v>
      </x:c>
      <x:c r="B11" s="24" t="n">
        <x:v>0.7</x:v>
      </x:c>
      <x:c r="C11" s="24" t="n">
        <x:v>1</x:v>
      </x:c>
      <x:c r="D11" s="24" t="n">
        <x:v>1.3</x:v>
      </x:c>
      <x:c r="E11" s="24" t="n">
        <x:v>0</x:v>
      </x:c>
      <x:c r="F11" s="24" t="n">
        <x:v>0</x:v>
      </x:c>
      <x:c r="G11" s="24" t="n">
        <x:v>40</x:v>
      </x:c>
      <x:c r="H11" s="26" t="n">
        <x:v>0.25</x:v>
      </x:c>
      <x:c r="I11" s="5"/>
      <x:c r="J11" s="5"/>
      <x:c r="K11" s="5"/>
      <x:c r="L11" s="5"/>
      <x:c r="M11" s="5"/>
      <x:c r="N11" s="5"/>
      <x:c r="O11" s="5"/>
      <x:c r="P11" s="5"/>
      <x:c r="Q11" s="5"/>
      <x:c r="R11" s="5"/>
      <x:c r="S11" s="5"/>
      <x:c r="T11" s="5"/>
      <x:c r="U11" s="5"/>
      <x:c r="V11" s="5"/>
    </x:row>
    <x:row r="12" ht="24" customHeight="1">
      <x:c r="A12" s="5" t="str">
        <x:v>Central</x:v>
      </x:c>
      <x:c r="B12" s="24" t="n">
        <x:v>1</x:v>
      </x:c>
      <x:c r="C12" s="24" t="n">
        <x:v>0</x:v>
      </x:c>
      <x:c r="D12" s="24" t="n">
        <x:v>1</x:v>
      </x:c>
      <x:c r="E12" s="24" t="n">
        <x:v>5</x:v>
      </x:c>
      <x:c r="F12" s="24" t="n">
        <x:v>10</x:v>
      </x:c>
      <x:c r="G12" s="24" t="n">
        <x:v>40</x:v>
      </x:c>
      <x:c r="H12" s="26" t="n">
        <x:v>0.5</x:v>
      </x:c>
      <x:c r="I12" s="5"/>
      <x:c r="J12" s="5"/>
      <x:c r="K12" s="5"/>
      <x:c r="L12" s="5"/>
      <x:c r="M12" s="5"/>
      <x:c r="N12" s="5"/>
      <x:c r="O12" s="5"/>
      <x:c r="P12" s="5"/>
      <x:c r="Q12" s="5"/>
      <x:c r="R12" s="5"/>
      <x:c r="S12" s="5"/>
      <x:c r="T12" s="5"/>
      <x:c r="U12" s="5"/>
      <x:c r="V12" s="5"/>
    </x:row>
    <x:row r="13" ht="24" customHeight="1">
      <x:c r="A13" s="5" t="str">
        <x:v>Optimistic</x:v>
      </x:c>
      <x:c r="B13" s="24" t="n">
        <x:v>1.2</x:v>
      </x:c>
      <x:c r="C13" s="24" t="n">
        <x:v>-0.5</x:v>
      </x:c>
      <x:c r="D13" s="24" t="n">
        <x:v>0.9</x:v>
      </x:c>
      <x:c r="E13" s="24" t="n">
        <x:v>10</x:v>
      </x:c>
      <x:c r="F13" s="24" t="n">
        <x:v>15</x:v>
      </x:c>
      <x:c r="G13" s="24" t="n">
        <x:v>40</x:v>
      </x:c>
      <x:c r="H13" s="26" t="n">
        <x:v>0.75</x:v>
      </x:c>
      <x:c r="I13" s="5"/>
      <x:c r="J13" s="5"/>
      <x:c r="K13" s="5"/>
      <x:c r="L13" s="5"/>
      <x:c r="M13" s="5"/>
      <x:c r="N13" s="5"/>
      <x:c r="O13" s="5"/>
      <x:c r="P13" s="5"/>
      <x:c r="Q13" s="5"/>
      <x:c r="R13" s="5"/>
      <x:c r="S13" s="5"/>
      <x:c r="T13" s="5"/>
      <x:c r="U13" s="5"/>
      <x:c r="V13" s="5"/>
    </x:row>
    <x:row r="14" ht="24" customHeight="1">
      <x:c r="A14" s="5"/>
      <x:c r="B14" s="5"/>
      <x:c r="C14" s="5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5"/>
      <x:c r="Q14" s="5"/>
      <x:c r="R14" s="5"/>
      <x:c r="S14" s="5"/>
      <x:c r="T14" s="5"/>
      <x:c r="U14" s="5"/>
      <x:c r="V14" s="5"/>
    </x:row>
    <x:row r="15" ht="24" customHeight="1">
      <x:c r="A15" s="5"/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5"/>
      <x:c r="P15" s="5"/>
      <x:c r="Q15" s="5"/>
      <x:c r="R15" s="5"/>
      <x:c r="S15" s="5"/>
      <x:c r="T15" s="5"/>
      <x:c r="U15" s="5"/>
      <x:c r="V15" s="5"/>
    </x:row>
    <x:row r="16" ht="24" customHeight="1">
      <x:c r="A16" s="5"/>
      <x:c r="B16" s="5"/>
      <x:c r="C16" s="5"/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  <x:c r="Q16" s="5"/>
      <x:c r="R16" s="5"/>
      <x:c r="S16" s="5"/>
      <x:c r="T16" s="5"/>
      <x:c r="U16" s="5"/>
      <x:c r="V16" s="5"/>
    </x:row>
    <x:row r="17" ht="24" customHeight="1">
      <x:c r="A17" s="5" t="str">
        <x:v>Option</x:v>
      </x:c>
      <x:c r="B17" s="5" t="str">
        <x:v>Central growth hours</x:v>
      </x:c>
      <x:c r="C17" s="5"/>
      <x:c r="D17" s="5"/>
      <x:c r="E17" s="5"/>
      <x:c r="F17" s="5"/>
      <x:c r="G17" s="5"/>
      <x:c r="H17" s="5"/>
      <x:c r="I17" s="5"/>
      <x:c r="J17" s="5"/>
      <x:c r="K17" s="5"/>
      <x:c r="L17" s="5"/>
      <x:c r="M17" s="5"/>
      <x:c r="N17" s="5"/>
      <x:c r="O17" s="5"/>
      <x:c r="P17" s="5"/>
      <x:c r="Q17" s="5"/>
      <x:c r="R17" s="5"/>
      <x:c r="S17" s="5"/>
      <x:c r="T17" s="5"/>
      <x:c r="U17" s="5"/>
      <x:c r="V17" s="5"/>
    </x:row>
    <x:row r="18" ht="24" customHeight="1">
      <x:c r="A18" s="5" t="str">
        <x:v>Rules</x:v>
      </x:c>
      <x:c r="B18" s="24" t="n">
        <x:v>5</x:v>
      </x:c>
      <x:c r="C18" s="5"/>
      <x:c r="D18" s="5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5"/>
      <x:c r="Q18" s="5"/>
      <x:c r="R18" s="5"/>
      <x:c r="S18" s="5"/>
      <x:c r="T18" s="5"/>
      <x:c r="U18" s="5"/>
      <x:c r="V18" s="5"/>
    </x:row>
    <x:row r="19" ht="24" customHeight="1">
      <x:c r="A19" s="5" t="str">
        <x:v>AI-assisted</x:v>
      </x:c>
      <x:c r="B19" s="24" t="n">
        <x:v>10</x:v>
      </x:c>
      <x:c r="C19" s="5"/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  <x:c r="Q19" s="5"/>
      <x:c r="R19" s="5"/>
      <x:c r="S19" s="5"/>
      <x:c r="T19" s="5"/>
      <x:c r="U19" s="5"/>
      <x:c r="V19" s="5"/>
    </x:row>
    <x:row r="20" ht="24" customHeight="1">
      <x:c r="A20" s="5"/>
      <x:c r="B20" s="5"/>
      <x:c r="C20" s="5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  <x:c r="Q20" s="5"/>
      <x:c r="R20" s="5"/>
      <x:c r="S20" s="5"/>
      <x:c r="T20" s="5"/>
      <x:c r="U20" s="5"/>
      <x:c r="V20" s="5"/>
    </x:row>
    <x:row r="21" ht="24" customHeight="1">
      <x:c r="A21" s="5"/>
      <x:c r="B21" s="5"/>
      <x:c r="C21" s="5"/>
      <x:c r="D21" s="5"/>
      <x:c r="E21" s="5"/>
      <x:c r="F21" s="5"/>
      <x:c r="G21" s="5"/>
      <x:c r="H21" s="5"/>
      <x:c r="I21" s="5"/>
      <x:c r="J21" s="5"/>
      <x:c r="K21" s="5"/>
      <x:c r="L21" s="5"/>
      <x:c r="M21" s="5"/>
      <x:c r="N21" s="5"/>
      <x:c r="O21" s="5"/>
      <x:c r="P21" s="5"/>
      <x:c r="Q21" s="5"/>
      <x:c r="R21" s="5"/>
      <x:c r="S21" s="5"/>
      <x:c r="T21" s="5"/>
      <x:c r="U21" s="5"/>
      <x:c r="V21" s="5"/>
    </x:row>
    <x:row r="22" ht="24" customHeight="1">
      <x:c r="A22" s="5" t="str">
        <x:v>Month</x:v>
      </x:c>
      <x:c r="B22" s="27" t="n">
        <x:v>0</x:v>
      </x:c>
      <x:c r="C22" s="27" t="n">
        <x:v>1</x:v>
      </x:c>
      <x:c r="D22" s="27" t="n">
        <x:v>2</x:v>
      </x:c>
      <x:c r="E22" s="27" t="n">
        <x:v>3</x:v>
      </x:c>
      <x:c r="F22" s="27" t="n">
        <x:v>4</x:v>
      </x:c>
      <x:c r="G22" s="27" t="n">
        <x:v>5</x:v>
      </x:c>
      <x:c r="H22" s="27" t="n">
        <x:v>6</x:v>
      </x:c>
      <x:c r="I22" s="27" t="n">
        <x:v>7</x:v>
      </x:c>
      <x:c r="J22" s="27" t="n">
        <x:v>8</x:v>
      </x:c>
      <x:c r="K22" s="27" t="n">
        <x:v>9</x:v>
      </x:c>
      <x:c r="L22" s="27" t="n">
        <x:v>10</x:v>
      </x:c>
      <x:c r="M22" s="27" t="n">
        <x:v>11</x:v>
      </x:c>
      <x:c r="N22" s="27" t="n">
        <x:v>12</x:v>
      </x:c>
      <x:c r="O22" s="5"/>
      <x:c r="P22" s="5"/>
      <x:c r="Q22" s="5"/>
      <x:c r="R22" s="5"/>
      <x:c r="S22" s="5"/>
      <x:c r="T22" s="5"/>
      <x:c r="U22" s="5"/>
      <x:c r="V22" s="5"/>
    </x:row>
    <x:row r="23" ht="24" customHeight="1">
      <x:c r="A23" s="5" t="str">
        <x:v>Ramp-up factor</x:v>
      </x:c>
      <x:c r="B23" s="28" t="n">
        <x:v>0</x:v>
      </x:c>
      <x:c r="C23" s="28" t="n">
        <x:v>0.25</x:v>
      </x:c>
      <x:c r="D23" s="28" t="n">
        <x:v>0.5</x:v>
      </x:c>
      <x:c r="E23" s="28" t="n">
        <x:v>0.75</x:v>
      </x:c>
      <x:c r="F23" s="28" t="n">
        <x:v>1</x:v>
      </x:c>
      <x:c r="G23" s="28" t="n">
        <x:v>1</x:v>
      </x:c>
      <x:c r="H23" s="28" t="n">
        <x:v>1</x:v>
      </x:c>
      <x:c r="I23" s="28" t="n">
        <x:v>1</x:v>
      </x:c>
      <x:c r="J23" s="28" t="n">
        <x:v>1</x:v>
      </x:c>
      <x:c r="K23" s="28" t="n">
        <x:v>1</x:v>
      </x:c>
      <x:c r="L23" s="28" t="n">
        <x:v>1</x:v>
      </x:c>
      <x:c r="M23" s="28" t="n">
        <x:v>1</x:v>
      </x:c>
      <x:c r="N23" s="28" t="n">
        <x:v>1</x:v>
      </x:c>
      <x:c r="O23" s="5"/>
      <x:c r="P23" s="5"/>
      <x:c r="Q23" s="5"/>
      <x:c r="R23" s="5"/>
      <x:c r="S23" s="5"/>
      <x:c r="T23" s="5"/>
      <x:c r="U23" s="5"/>
      <x:c r="V23" s="5"/>
    </x:row>
    <x:row r="24" ht="24" customHeight="1">
      <x:c r="A24" s="5"/>
      <x:c r="B24" s="5"/>
      <x:c r="C24" s="5"/>
      <x:c r="D24" s="5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5"/>
      <x:c r="P24" s="5"/>
      <x:c r="Q24" s="5"/>
      <x:c r="R24" s="5"/>
      <x:c r="S24" s="5"/>
      <x:c r="T24" s="5"/>
      <x:c r="U24" s="5"/>
      <x:c r="V24" s="5"/>
    </x:row>
    <x:row r="25" ht="24" customHeight="1">
      <x:c r="A25" s="5"/>
      <x:c r="B25" s="5"/>
      <x:c r="C25" s="5"/>
      <x:c r="D25" s="5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5"/>
      <x:c r="Q25" s="5"/>
      <x:c r="R25" s="5"/>
      <x:c r="S25" s="5"/>
      <x:c r="T25" s="5"/>
      <x:c r="U25" s="5"/>
      <x:c r="V25" s="5"/>
    </x:row>
    <x:row r="26" ht="24" customHeight="1">
      <x:c r="A26" s="5"/>
      <x:c r="B26" s="5"/>
      <x:c r="C26" s="5"/>
      <x:c r="D26" s="5"/>
      <x:c r="E26" s="5"/>
      <x:c r="F26" s="5"/>
      <x:c r="G26" s="5"/>
      <x:c r="H26" s="5"/>
      <x:c r="I26" s="5"/>
      <x:c r="J26" s="5"/>
      <x:c r="K26" s="5"/>
      <x:c r="L26" s="5"/>
      <x:c r="M26" s="5"/>
      <x:c r="N26" s="5"/>
      <x:c r="O26" s="5"/>
      <x:c r="P26" s="5"/>
      <x:c r="Q26" s="5"/>
      <x:c r="R26" s="5"/>
      <x:c r="S26" s="5"/>
      <x:c r="T26" s="5"/>
      <x:c r="U26" s="5"/>
      <x:c r="V26" s="5"/>
    </x:row>
    <x:row r="27" ht="24" customHeight="1">
      <x:c r="A27" s="5" t="str">
        <x:v>Allocation method</x:v>
      </x:c>
      <x:c r="B27" s="5"/>
      <x:c r="C27" s="5"/>
      <x:c r="D27" s="5"/>
      <x:c r="E27" s="5"/>
      <x:c r="F27" s="5"/>
      <x:c r="G27" s="5"/>
      <x:c r="H27" s="5"/>
      <x:c r="I27" s="5"/>
      <x:c r="J27" s="5"/>
      <x:c r="K27" s="5"/>
      <x:c r="L27" s="5"/>
      <x:c r="M27" s="5"/>
      <x:c r="N27" s="5"/>
      <x:c r="O27" s="5"/>
      <x:c r="P27" s="5"/>
      <x:c r="Q27" s="5"/>
      <x:c r="R27" s="5"/>
      <x:c r="S27" s="5"/>
      <x:c r="T27" s="5"/>
      <x:c r="U27" s="5"/>
      <x:c r="V27" s="5"/>
    </x:row>
    <x:row r="28" ht="24" customHeight="1">
      <x:c r="A28" s="5" t="str">
        <x:v>Cash hours are removed first, growth hours second. Both are capped by positive net released hours.</x:v>
      </x:c>
      <x:c r="B28" s="5"/>
      <x:c r="C28" s="5"/>
      <x:c r="D28" s="5"/>
      <x:c r="E28" s="5"/>
      <x:c r="F28" s="5"/>
      <x:c r="G28" s="5"/>
      <x:c r="H28" s="5"/>
      <x:c r="I28" s="5"/>
      <x:c r="J28" s="5"/>
      <x:c r="K28" s="5"/>
      <x:c r="L28" s="5"/>
      <x:c r="M28" s="5"/>
      <x:c r="N28" s="5"/>
      <x:c r="O28" s="5"/>
      <x:c r="P28" s="5"/>
      <x:c r="Q28" s="5"/>
      <x:c r="R28" s="5"/>
      <x:c r="S28" s="5"/>
      <x:c r="T28" s="5"/>
      <x:c r="U28" s="5"/>
      <x:c r="V28" s="5"/>
    </x:row>
    <x:row r="29" ht="24" customHeight="1">
      <x:c r="A29" s="5" t="str">
        <x:v>Cash hours × loaded rate assumes an equal marginal avoidable rate. Replace inputs with evidenced spend.</x:v>
      </x:c>
      <x:c r="B29" s="5"/>
      <x:c r="C29" s="5"/>
      <x:c r="D29" s="5"/>
      <x:c r="E29" s="5"/>
      <x:c r="F29" s="5"/>
      <x:c r="G29" s="5"/>
      <x:c r="H29" s="5"/>
      <x:c r="I29" s="5"/>
      <x:c r="J29" s="5"/>
      <x:c r="K29" s="5"/>
      <x:c r="L29" s="5"/>
      <x:c r="M29" s="5"/>
      <x:c r="N29" s="5"/>
      <x:c r="O29" s="5"/>
      <x:c r="P29" s="5"/>
      <x:c r="Q29" s="5"/>
      <x:c r="R29" s="5"/>
      <x:c r="S29" s="5"/>
      <x:c r="T29" s="5"/>
      <x:c r="U29" s="5"/>
      <x:c r="V29" s="5"/>
    </x:row>
    <x:row r="30" ht="24" customHeight="1">
      <x:c r="A30" s="5" t="str">
        <x:v>Contribution per growth hour is additional revenue less variable fulfilment/selling cost. Zero if unproven.</x:v>
      </x:c>
      <x:c r="B30" s="5"/>
      <x:c r="C30" s="5"/>
      <x:c r="D30" s="5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  <x:c r="Q30" s="5"/>
      <x:c r="R30" s="5"/>
      <x:c r="S30" s="5"/>
      <x:c r="T30" s="5"/>
      <x:c r="U30" s="5"/>
      <x:c r="V30" s="5"/>
    </x:row>
    <x:row r="31" ht="24" customHeight="1">
      <x:c r="A31" s="5" t="str">
        <x:v>Only remaining hours × loaded rate × utilisation become residual capacity value. No hours counted twice.</x:v>
      </x:c>
      <x:c r="B31" s="5"/>
      <x:c r="C31" s="5"/>
      <x:c r="D31" s="5"/>
      <x:c r="E31" s="5"/>
      <x:c r="F31" s="5"/>
      <x:c r="G31" s="5"/>
      <x:c r="H31" s="5"/>
      <x:c r="I31" s="5"/>
      <x:c r="J31" s="5"/>
      <x:c r="K31" s="5"/>
      <x:c r="L31" s="5"/>
      <x:c r="M31" s="5"/>
      <x:c r="N31" s="5"/>
      <x:c r="O31" s="5"/>
      <x:c r="P31" s="5"/>
      <x:c r="Q31" s="5"/>
      <x:c r="R31" s="5"/>
      <x:c r="S31" s="5"/>
      <x:c r="T31" s="5"/>
      <x:c r="U31" s="5"/>
      <x:c r="V31" s="5"/>
    </x:row>
    <x:row r="32" ht="24" customHeight="1">
      <x:c r="A32" s="5" t="str">
        <x:v>Negative net hours create a full internal time penalty in economic benefits, even when utilisation is zero.</x:v>
      </x:c>
      <x:c r="B32" s="5"/>
      <x:c r="C32" s="5"/>
      <x:c r="D32" s="5"/>
      <x:c r="E32" s="5"/>
      <x:c r="F32" s="5"/>
      <x:c r="G32" s="5"/>
      <x:c r="H32" s="5"/>
      <x:c r="I32" s="5"/>
      <x:c r="J32" s="5"/>
      <x:c r="K32" s="5"/>
      <x:c r="L32" s="5"/>
      <x:c r="M32" s="5"/>
      <x:c r="N32" s="5"/>
      <x:c r="O32" s="5"/>
      <x:c r="P32" s="5"/>
      <x:c r="Q32" s="5"/>
      <x:c r="R32" s="5"/>
      <x:c r="S32" s="5"/>
      <x:c r="T32" s="5"/>
      <x:c r="U32" s="5"/>
      <x:c r="V32" s="5"/>
    </x:row>
    <x:row r="33" ht="24" customHeight="1">
      <x:c r="A33" s="5"/>
      <x:c r="B33" s="5"/>
      <x:c r="C33" s="5"/>
      <x:c r="D33" s="5"/>
      <x:c r="E33" s="5"/>
      <x:c r="F33" s="5"/>
      <x:c r="G33" s="5"/>
      <x:c r="H33" s="5"/>
      <x:c r="I33" s="5"/>
      <x:c r="J33" s="5"/>
      <x:c r="K33" s="5"/>
      <x:c r="L33" s="5"/>
      <x:c r="M33" s="5"/>
      <x:c r="N33" s="5"/>
      <x:c r="O33" s="5"/>
      <x:c r="P33" s="5"/>
      <x:c r="Q33" s="5"/>
      <x:c r="R33" s="5"/>
      <x:c r="S33" s="5"/>
      <x:c r="T33" s="5"/>
      <x:c r="U33" s="5"/>
      <x:c r="V33" s="5"/>
    </x:row>
    <x:row r="34" ht="24" customHeight="1">
      <x:c r="A34" s="5"/>
      <x:c r="B34" s="5"/>
      <x:c r="C34" s="5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  <x:c r="Q34" s="5"/>
      <x:c r="R34" s="5"/>
      <x:c r="S34" s="5"/>
      <x:c r="T34" s="5"/>
      <x:c r="U34" s="5"/>
      <x:c r="V34" s="5"/>
    </x:row>
    <x:row r="35" ht="24" customHeight="1">
      <x:c r="A35" s="5"/>
      <x:c r="B35" s="5"/>
      <x:c r="C35" s="5"/>
      <x:c r="D35" s="5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5"/>
      <x:c r="Q35" s="5"/>
      <x:c r="R35" s="5"/>
      <x:c r="S35" s="5"/>
      <x:c r="T35" s="5"/>
      <x:c r="U35" s="5"/>
      <x:c r="V35" s="5"/>
    </x:row>
    <x:row r="36" ht="24" customHeight="1">
      <x:c r="A36" s="5"/>
      <x:c r="B36" s="5"/>
      <x:c r="C36" s="5"/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  <x:c r="Q36" s="5"/>
      <x:c r="R36" s="5"/>
      <x:c r="S36" s="5"/>
      <x:c r="T36" s="5"/>
      <x:c r="U36" s="5"/>
      <x:c r="V36" s="5"/>
    </x:row>
    <x:row r="37" ht="24" customHeight="1">
      <x:c r="A37" s="5"/>
      <x:c r="B37" s="5"/>
      <x:c r="C37" s="5"/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  <x:c r="Q37" s="5"/>
      <x:c r="R37" s="5"/>
      <x:c r="S37" s="5"/>
      <x:c r="T37" s="5"/>
      <x:c r="U37" s="5"/>
      <x:c r="V37" s="5"/>
    </x:row>
    <x:row r="38" ht="24" customHeight="1">
      <x:c r="A38" s="5"/>
      <x:c r="B38" s="5"/>
      <x:c r="C38" s="5"/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  <x:c r="Q38" s="5"/>
      <x:c r="R38" s="5"/>
      <x:c r="S38" s="5"/>
      <x:c r="T38" s="5"/>
      <x:c r="U38" s="5"/>
      <x:c r="V38" s="5"/>
    </x:row>
    <x:row r="39" ht="24" customHeight="1">
      <x:c r="A39" s="5"/>
      <x:c r="B39" s="5"/>
      <x:c r="C39" s="5"/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  <x:c r="Q39" s="5"/>
      <x:c r="R39" s="5"/>
      <x:c r="S39" s="5"/>
      <x:c r="T39" s="5"/>
      <x:c r="U39" s="5"/>
      <x:c r="V39" s="5"/>
    </x:row>
    <x:row r="40" ht="24" customHeight="1">
      <x:c r="A40" s="5"/>
      <x:c r="B40" s="5"/>
      <x:c r="C40" s="5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  <x:c r="Q40" s="5"/>
      <x:c r="R40" s="5"/>
      <x:c r="S40" s="5"/>
      <x:c r="T40" s="5"/>
      <x:c r="U40" s="5"/>
      <x:c r="V40" s="5"/>
    </x:row>
    <x:row r="41" ht="24" customHeight="1">
      <x:c r="A41" s="5"/>
      <x:c r="B41" s="5"/>
      <x:c r="C41" s="5"/>
      <x:c r="D41" s="5"/>
      <x:c r="E41" s="5"/>
      <x:c r="F41" s="5"/>
      <x:c r="G41" s="5"/>
      <x:c r="H41" s="5"/>
      <x:c r="I41" s="5"/>
      <x:c r="J41" s="5"/>
      <x:c r="K41" s="5"/>
      <x:c r="L41" s="5"/>
      <x:c r="M41" s="5"/>
      <x:c r="N41" s="5"/>
      <x:c r="O41" s="5"/>
      <x:c r="P41" s="5"/>
      <x:c r="Q41" s="5"/>
      <x:c r="R41" s="5"/>
      <x:c r="S41" s="5"/>
      <x:c r="T41" s="5"/>
      <x:c r="U41" s="5"/>
      <x:c r="V41" s="5"/>
    </x:row>
    <x:row r="42" ht="24" customHeight="1">
      <x:c r="A42" s="5"/>
      <x:c r="B42" s="5"/>
      <x:c r="C42" s="5"/>
      <x:c r="D42" s="5"/>
      <x:c r="E42" s="5"/>
      <x:c r="F42" s="5"/>
      <x:c r="G42" s="5"/>
      <x:c r="H42" s="5"/>
      <x:c r="I42" s="5"/>
      <x:c r="J42" s="5"/>
      <x:c r="K42" s="5"/>
      <x:c r="L42" s="5"/>
      <x:c r="M42" s="5"/>
      <x:c r="N42" s="5"/>
      <x:c r="O42" s="5"/>
      <x:c r="P42" s="5"/>
      <x:c r="Q42" s="5"/>
      <x:c r="R42" s="5"/>
      <x:c r="S42" s="5"/>
      <x:c r="T42" s="5"/>
      <x:c r="U42" s="5"/>
      <x:c r="V42" s="5"/>
    </x:row>
    <x:row r="43" ht="24" customHeight="1">
      <x:c r="A43" s="5"/>
      <x:c r="B43" s="5"/>
      <x:c r="C43" s="5"/>
      <x:c r="D43" s="5"/>
      <x:c r="E43" s="5"/>
      <x:c r="F43" s="5"/>
      <x:c r="G43" s="5"/>
      <x:c r="H43" s="5"/>
      <x:c r="I43" s="5"/>
      <x:c r="J43" s="5"/>
      <x:c r="K43" s="5"/>
      <x:c r="L43" s="5"/>
      <x:c r="M43" s="5"/>
      <x:c r="N43" s="5"/>
      <x:c r="O43" s="5"/>
      <x:c r="P43" s="5"/>
      <x:c r="Q43" s="5"/>
      <x:c r="R43" s="5"/>
      <x:c r="S43" s="5"/>
      <x:c r="T43" s="5"/>
      <x:c r="U43" s="5"/>
      <x:c r="V43" s="5"/>
    </x:row>
    <x:row r="44" ht="24" customHeight="1">
      <x:c r="A44" s="5"/>
      <x:c r="B44" s="5"/>
      <x:c r="C44" s="5"/>
      <x:c r="D44" s="5"/>
      <x:c r="E44" s="5"/>
      <x:c r="F44" s="5"/>
      <x:c r="G44" s="5"/>
      <x:c r="H44" s="5"/>
      <x:c r="I44" s="5"/>
      <x:c r="J44" s="5"/>
      <x:c r="K44" s="5"/>
      <x:c r="L44" s="5"/>
      <x:c r="M44" s="5"/>
      <x:c r="N44" s="5"/>
      <x:c r="O44" s="5"/>
      <x:c r="P44" s="5"/>
      <x:c r="Q44" s="5"/>
      <x:c r="R44" s="5"/>
      <x:c r="S44" s="5"/>
      <x:c r="T44" s="5"/>
      <x:c r="U44" s="5"/>
      <x:c r="V44" s="5"/>
    </x:row>
    <x:row r="45" ht="24" customHeight="1">
      <x:c r="A45" s="5"/>
      <x:c r="B45" s="5"/>
      <x:c r="C45" s="5"/>
      <x:c r="D45" s="5"/>
      <x:c r="E45" s="5"/>
      <x:c r="F45" s="5"/>
      <x:c r="G45" s="5"/>
      <x:c r="H45" s="5"/>
      <x:c r="I45" s="5"/>
      <x:c r="J45" s="5"/>
      <x:c r="K45" s="5"/>
      <x:c r="L45" s="5"/>
      <x:c r="M45" s="5"/>
      <x:c r="N45" s="5"/>
      <x:c r="O45" s="5"/>
      <x:c r="P45" s="5"/>
      <x:c r="Q45" s="5"/>
      <x:c r="R45" s="5"/>
      <x:c r="S45" s="5"/>
      <x:c r="T45" s="5"/>
      <x:c r="U45" s="5"/>
      <x:c r="V45" s="5"/>
    </x:row>
    <x:row r="46" ht="24" customHeight="1">
      <x:c r="A46" s="5"/>
      <x:c r="B46" s="5"/>
      <x:c r="C46" s="5"/>
      <x:c r="D46" s="5"/>
      <x:c r="E46" s="5"/>
      <x:c r="F46" s="5"/>
      <x:c r="G46" s="5"/>
      <x:c r="H46" s="5"/>
      <x:c r="I46" s="5"/>
      <x:c r="J46" s="5"/>
      <x:c r="K46" s="5"/>
      <x:c r="L46" s="5"/>
      <x:c r="M46" s="5"/>
      <x:c r="N46" s="5"/>
      <x:c r="O46" s="5"/>
      <x:c r="P46" s="5"/>
      <x:c r="Q46" s="5"/>
      <x:c r="R46" s="5"/>
      <x:c r="S46" s="5"/>
      <x:c r="T46" s="5"/>
      <x:c r="U46" s="5"/>
      <x:c r="V46" s="5"/>
    </x:row>
    <x:row r="47" ht="24" customHeight="1">
      <x:c r="A47" s="5"/>
      <x:c r="B47" s="5"/>
      <x:c r="C47" s="5"/>
      <x:c r="D47" s="5"/>
      <x:c r="E47" s="5"/>
      <x:c r="F47" s="5"/>
      <x:c r="G47" s="5"/>
      <x:c r="H47" s="5"/>
      <x:c r="I47" s="5"/>
      <x:c r="J47" s="5"/>
      <x:c r="K47" s="5"/>
      <x:c r="L47" s="5"/>
      <x:c r="M47" s="5"/>
      <x:c r="N47" s="5"/>
      <x:c r="O47" s="5"/>
      <x:c r="P47" s="5"/>
      <x:c r="Q47" s="5"/>
      <x:c r="R47" s="5"/>
      <x:c r="S47" s="5"/>
      <x:c r="T47" s="5"/>
      <x:c r="U47" s="5"/>
      <x:c r="V47" s="5"/>
    </x:row>
    <x:row r="48" ht="24" customHeight="1">
      <x:c r="A48" s="5"/>
      <x:c r="B48" s="5"/>
      <x:c r="C48" s="5"/>
      <x:c r="D48" s="5"/>
      <x:c r="E48" s="5"/>
      <x:c r="F48" s="5"/>
      <x:c r="G48" s="5"/>
      <x:c r="H48" s="5"/>
      <x:c r="I48" s="5"/>
      <x:c r="J48" s="5"/>
      <x:c r="K48" s="5"/>
      <x:c r="L48" s="5"/>
      <x:c r="M48" s="5"/>
      <x:c r="N48" s="5"/>
      <x:c r="O48" s="5"/>
      <x:c r="P48" s="5"/>
      <x:c r="Q48" s="5"/>
      <x:c r="R48" s="5"/>
      <x:c r="S48" s="5"/>
      <x:c r="T48" s="5"/>
      <x:c r="U48" s="5"/>
      <x:c r="V48" s="5"/>
    </x:row>
    <x:row r="49" ht="24" customHeight="1">
      <x:c r="A49" s="5"/>
      <x:c r="B49" s="5"/>
      <x:c r="C49" s="5"/>
      <x:c r="D49" s="5"/>
      <x:c r="E49" s="5"/>
      <x:c r="F49" s="5"/>
      <x:c r="G49" s="5"/>
      <x:c r="H49" s="5"/>
      <x:c r="I49" s="5"/>
      <x:c r="J49" s="5"/>
      <x:c r="K49" s="5"/>
      <x:c r="L49" s="5"/>
      <x:c r="M49" s="5"/>
      <x:c r="N49" s="5"/>
      <x:c r="O49" s="5"/>
      <x:c r="P49" s="5"/>
      <x:c r="Q49" s="5"/>
      <x:c r="R49" s="5"/>
      <x:c r="S49" s="5"/>
      <x:c r="T49" s="5"/>
      <x:c r="U49" s="5"/>
      <x:c r="V49" s="5"/>
    </x:row>
    <x:row r="50" ht="24" customHeight="1">
      <x:c r="A50" s="5"/>
      <x:c r="B50" s="5"/>
      <x:c r="C50" s="5"/>
      <x:c r="D50" s="5"/>
      <x:c r="E50" s="5"/>
      <x:c r="F50" s="5"/>
      <x:c r="G50" s="5"/>
      <x:c r="H50" s="5"/>
      <x:c r="I50" s="5"/>
      <x:c r="J50" s="5"/>
      <x:c r="K50" s="5"/>
      <x:c r="L50" s="5"/>
      <x:c r="M50" s="5"/>
      <x:c r="N50" s="5"/>
      <x:c r="O50" s="5"/>
      <x:c r="P50" s="5"/>
      <x:c r="Q50" s="5"/>
      <x:c r="R50" s="5"/>
      <x:c r="S50" s="5"/>
      <x:c r="T50" s="5"/>
      <x:c r="U50" s="5"/>
      <x:c r="V50" s="5"/>
    </x:row>
    <x:row r="51" ht="24" customHeight="1">
      <x:c r="A51" s="5"/>
      <x:c r="B51" s="5"/>
      <x:c r="C51" s="5"/>
      <x:c r="D51" s="5"/>
      <x:c r="E51" s="5"/>
      <x:c r="F51" s="5"/>
      <x:c r="G51" s="5"/>
      <x:c r="H51" s="5"/>
      <x:c r="I51" s="5"/>
      <x:c r="J51" s="5"/>
      <x:c r="K51" s="5"/>
      <x:c r="L51" s="5"/>
      <x:c r="M51" s="5"/>
      <x:c r="N51" s="5"/>
      <x:c r="O51" s="5"/>
      <x:c r="P51" s="5"/>
      <x:c r="Q51" s="5"/>
      <x:c r="R51" s="5"/>
      <x:c r="S51" s="5"/>
      <x:c r="T51" s="5"/>
      <x:c r="U51" s="5"/>
      <x:c r="V51" s="5"/>
    </x:row>
    <x:row r="52" ht="24" customHeight="1">
      <x:c r="A52" s="5"/>
      <x:c r="B52" s="5"/>
      <x:c r="C52" s="5"/>
      <x:c r="D52" s="5"/>
      <x:c r="E52" s="5"/>
      <x:c r="F52" s="5"/>
      <x:c r="G52" s="5"/>
      <x:c r="H52" s="5"/>
      <x:c r="I52" s="5"/>
      <x:c r="J52" s="5"/>
      <x:c r="K52" s="5"/>
      <x:c r="L52" s="5"/>
      <x:c r="M52" s="5"/>
      <x:c r="N52" s="5"/>
      <x:c r="O52" s="5"/>
      <x:c r="P52" s="5"/>
      <x:c r="Q52" s="5"/>
      <x:c r="R52" s="5"/>
      <x:c r="S52" s="5"/>
      <x:c r="T52" s="5"/>
      <x:c r="U52" s="5"/>
      <x:c r="V52" s="5"/>
    </x:row>
    <x:row r="53" ht="24" customHeight="1">
      <x:c r="A53" s="5"/>
      <x:c r="B53" s="5"/>
      <x:c r="C53" s="5"/>
      <x:c r="D53" s="5"/>
      <x:c r="E53" s="5"/>
      <x:c r="F53" s="5"/>
      <x:c r="G53" s="5"/>
      <x:c r="H53" s="5"/>
      <x:c r="I53" s="5"/>
      <x:c r="J53" s="5"/>
      <x:c r="K53" s="5"/>
      <x:c r="L53" s="5"/>
      <x:c r="M53" s="5"/>
      <x:c r="N53" s="5"/>
      <x:c r="O53" s="5"/>
      <x:c r="P53" s="5"/>
      <x:c r="Q53" s="5"/>
      <x:c r="R53" s="5"/>
      <x:c r="S53" s="5"/>
      <x:c r="T53" s="5"/>
      <x:c r="U53" s="5"/>
      <x:c r="V53" s="5"/>
    </x:row>
    <x:row r="54" ht="24" customHeight="1">
      <x:c r="A54" s="5"/>
      <x:c r="B54" s="5"/>
      <x:c r="C54" s="5"/>
      <x:c r="D54" s="5"/>
      <x:c r="E54" s="5"/>
      <x:c r="F54" s="5"/>
      <x:c r="G54" s="5"/>
      <x:c r="H54" s="5"/>
      <x:c r="I54" s="5"/>
      <x:c r="J54" s="5"/>
      <x:c r="K54" s="5"/>
      <x:c r="L54" s="5"/>
      <x:c r="M54" s="5"/>
      <x:c r="N54" s="5"/>
      <x:c r="O54" s="5"/>
      <x:c r="P54" s="5"/>
      <x:c r="Q54" s="5"/>
      <x:c r="R54" s="5"/>
      <x:c r="S54" s="5"/>
      <x:c r="T54" s="5"/>
      <x:c r="U54" s="5"/>
      <x:c r="V54" s="5"/>
    </x:row>
    <x:row r="55" ht="24" customHeight="1">
      <x:c r="A55" s="5"/>
      <x:c r="B55" s="5"/>
      <x:c r="C55" s="5"/>
      <x:c r="D55" s="5"/>
      <x:c r="E55" s="5"/>
      <x:c r="F55" s="5"/>
      <x:c r="G55" s="5"/>
      <x:c r="H55" s="5"/>
      <x:c r="I55" s="5"/>
      <x:c r="J55" s="5"/>
      <x:c r="K55" s="5"/>
      <x:c r="L55" s="5"/>
      <x:c r="M55" s="5"/>
      <x:c r="N55" s="5"/>
      <x:c r="O55" s="5"/>
      <x:c r="P55" s="5"/>
      <x:c r="Q55" s="5"/>
      <x:c r="R55" s="5"/>
      <x:c r="S55" s="5"/>
      <x:c r="T55" s="5"/>
      <x:c r="U55" s="5"/>
      <x:c r="V55" s="5"/>
    </x:row>
    <x:row r="56" ht="24" customHeight="1">
      <x:c r="A56" s="5"/>
      <x:c r="B56" s="5"/>
      <x:c r="C56" s="5"/>
      <x:c r="D56" s="5"/>
      <x:c r="E56" s="5"/>
      <x:c r="F56" s="5"/>
      <x:c r="G56" s="5"/>
      <x:c r="H56" s="5"/>
      <x:c r="I56" s="5"/>
      <x:c r="J56" s="5"/>
      <x:c r="K56" s="5"/>
      <x:c r="L56" s="5"/>
      <x:c r="M56" s="5"/>
      <x:c r="N56" s="5"/>
      <x:c r="O56" s="5"/>
      <x:c r="P56" s="5"/>
      <x:c r="Q56" s="5"/>
      <x:c r="R56" s="5"/>
      <x:c r="S56" s="5"/>
      <x:c r="T56" s="5"/>
      <x:c r="U56" s="5"/>
      <x:c r="V56" s="5"/>
    </x:row>
    <x:row r="57" ht="24" customHeight="1">
      <x:c r="A57" s="5"/>
      <x:c r="B57" s="5"/>
      <x:c r="C57" s="5"/>
      <x:c r="D57" s="5"/>
      <x:c r="E57" s="5"/>
      <x:c r="F57" s="5"/>
      <x:c r="G57" s="5"/>
      <x:c r="H57" s="5"/>
      <x:c r="I57" s="5"/>
      <x:c r="J57" s="5"/>
      <x:c r="K57" s="5"/>
      <x:c r="L57" s="5"/>
      <x:c r="M57" s="5"/>
      <x:c r="N57" s="5"/>
      <x:c r="O57" s="5"/>
      <x:c r="P57" s="5"/>
      <x:c r="Q57" s="5"/>
      <x:c r="R57" s="5"/>
      <x:c r="S57" s="5"/>
      <x:c r="T57" s="5"/>
      <x:c r="U57" s="5"/>
      <x:c r="V57" s="5"/>
    </x:row>
    <x:row r="58" ht="24" customHeight="1">
      <x:c r="A58" s="5"/>
      <x:c r="B58" s="5"/>
      <x:c r="C58" s="5"/>
      <x:c r="D58" s="5"/>
      <x:c r="E58" s="5"/>
      <x:c r="F58" s="5"/>
      <x:c r="G58" s="5"/>
      <x:c r="H58" s="5"/>
      <x:c r="I58" s="5"/>
      <x:c r="J58" s="5"/>
      <x:c r="K58" s="5"/>
      <x:c r="L58" s="5"/>
      <x:c r="M58" s="5"/>
      <x:c r="N58" s="5"/>
      <x:c r="O58" s="5"/>
      <x:c r="P58" s="5"/>
      <x:c r="Q58" s="5"/>
      <x:c r="R58" s="5"/>
      <x:c r="S58" s="5"/>
      <x:c r="T58" s="5"/>
      <x:c r="U58" s="5"/>
      <x:c r="V58" s="5"/>
    </x:row>
    <x:row r="59" ht="24" customHeight="1">
      <x:c r="A59" s="5"/>
      <x:c r="B59" s="5"/>
      <x:c r="C59" s="5"/>
      <x:c r="D59" s="5"/>
      <x:c r="E59" s="5"/>
      <x:c r="F59" s="5"/>
      <x:c r="G59" s="5"/>
      <x:c r="H59" s="5"/>
      <x:c r="I59" s="5"/>
      <x:c r="J59" s="5"/>
      <x:c r="K59" s="5"/>
      <x:c r="L59" s="5"/>
      <x:c r="M59" s="5"/>
      <x:c r="N59" s="5"/>
      <x:c r="O59" s="5"/>
      <x:c r="P59" s="5"/>
      <x:c r="Q59" s="5"/>
      <x:c r="R59" s="5"/>
      <x:c r="S59" s="5"/>
      <x:c r="T59" s="5"/>
      <x:c r="U59" s="5"/>
      <x:c r="V59" s="5"/>
    </x:row>
    <x:row r="60" ht="24" customHeight="1">
      <x:c r="A60" s="5"/>
      <x:c r="B60" s="5"/>
      <x:c r="C60" s="5"/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  <x:c r="O60" s="5"/>
      <x:c r="P60" s="5"/>
      <x:c r="Q60" s="5"/>
      <x:c r="R60" s="5"/>
      <x:c r="S60" s="5"/>
      <x:c r="T60" s="5"/>
      <x:c r="U60" s="5"/>
      <x:c r="V60" s="5"/>
    </x:row>
    <x:row r="61" ht="24" customHeight="1">
      <x:c r="A61" s="5"/>
      <x:c r="B61" s="5"/>
      <x:c r="C61" s="5"/>
      <x:c r="D61" s="5"/>
      <x:c r="E61" s="5"/>
      <x:c r="F61" s="5"/>
      <x:c r="G61" s="5"/>
      <x:c r="H61" s="5"/>
      <x:c r="I61" s="5"/>
      <x:c r="J61" s="5"/>
      <x:c r="K61" s="5"/>
      <x:c r="L61" s="5"/>
      <x:c r="M61" s="5"/>
      <x:c r="N61" s="5"/>
      <x:c r="O61" s="5"/>
      <x:c r="P61" s="5"/>
      <x:c r="Q61" s="5"/>
      <x:c r="R61" s="5"/>
      <x:c r="S61" s="5"/>
      <x:c r="T61" s="5"/>
      <x:c r="U61" s="5"/>
      <x:c r="V61" s="5"/>
    </x:row>
    <x:row r="62" ht="24" customHeight="1">
      <x:c r="A62" s="5"/>
      <x:c r="B62" s="5"/>
      <x:c r="C62" s="5"/>
      <x:c r="D62" s="5"/>
      <x:c r="E62" s="5"/>
      <x:c r="F62" s="5"/>
      <x:c r="G62" s="5"/>
      <x:c r="H62" s="5"/>
      <x:c r="I62" s="5"/>
      <x:c r="J62" s="5"/>
      <x:c r="K62" s="5"/>
      <x:c r="L62" s="5"/>
      <x:c r="M62" s="5"/>
      <x:c r="N62" s="5"/>
      <x:c r="O62" s="5"/>
      <x:c r="P62" s="5"/>
      <x:c r="Q62" s="5"/>
      <x:c r="R62" s="5"/>
      <x:c r="S62" s="5"/>
      <x:c r="T62" s="5"/>
      <x:c r="U62" s="5"/>
      <x:c r="V62" s="5"/>
    </x:row>
    <x:row r="63" ht="24" customHeight="1">
      <x:c r="A63" s="5"/>
      <x:c r="B63" s="5"/>
      <x:c r="C63" s="5"/>
      <x:c r="D63" s="5"/>
      <x:c r="E63" s="5"/>
      <x:c r="F63" s="5"/>
      <x:c r="G63" s="5"/>
      <x:c r="H63" s="5"/>
      <x:c r="I63" s="5"/>
      <x:c r="J63" s="5"/>
      <x:c r="K63" s="5"/>
      <x:c r="L63" s="5"/>
      <x:c r="M63" s="5"/>
      <x:c r="N63" s="5"/>
      <x:c r="O63" s="5"/>
      <x:c r="P63" s="5"/>
      <x:c r="Q63" s="5"/>
      <x:c r="R63" s="5"/>
      <x:c r="S63" s="5"/>
      <x:c r="T63" s="5"/>
      <x:c r="U63" s="5"/>
      <x:c r="V63" s="5"/>
    </x:row>
    <x:row r="64" ht="24" customHeight="1">
      <x:c r="A64" s="5"/>
      <x:c r="B64" s="5"/>
      <x:c r="C64" s="5"/>
      <x:c r="D64" s="5"/>
      <x:c r="E64" s="5"/>
      <x:c r="F64" s="5"/>
      <x:c r="G64" s="5"/>
      <x:c r="H64" s="5"/>
      <x:c r="I64" s="5"/>
      <x:c r="J64" s="5"/>
      <x:c r="K64" s="5"/>
      <x:c r="L64" s="5"/>
      <x:c r="M64" s="5"/>
      <x:c r="N64" s="5"/>
      <x:c r="O64" s="5"/>
      <x:c r="P64" s="5"/>
      <x:c r="Q64" s="5"/>
      <x:c r="R64" s="5"/>
      <x:c r="S64" s="5"/>
      <x:c r="T64" s="5"/>
      <x:c r="U64" s="5"/>
      <x:c r="V64" s="5"/>
    </x:row>
    <x:row r="65" ht="24" customHeight="1">
      <x:c r="A65" s="5"/>
      <x:c r="B65" s="5"/>
      <x:c r="C65" s="5"/>
      <x:c r="D65" s="5"/>
      <x:c r="E65" s="5"/>
      <x:c r="F65" s="5"/>
      <x:c r="G65" s="5"/>
      <x:c r="H65" s="5"/>
      <x:c r="I65" s="5"/>
      <x:c r="J65" s="5"/>
      <x:c r="K65" s="5"/>
      <x:c r="L65" s="5"/>
      <x:c r="M65" s="5"/>
      <x:c r="N65" s="5"/>
      <x:c r="O65" s="5"/>
      <x:c r="P65" s="5"/>
      <x:c r="Q65" s="5"/>
      <x:c r="R65" s="5"/>
      <x:c r="S65" s="5"/>
      <x:c r="T65" s="5"/>
      <x:c r="U65" s="5"/>
      <x:c r="V65" s="5"/>
    </x:row>
    <x:row r="66" ht="24" customHeight="1">
      <x:c r="A66" s="5"/>
      <x:c r="B66" s="5"/>
      <x:c r="C66" s="5"/>
      <x:c r="D66" s="5"/>
      <x:c r="E66" s="5"/>
      <x:c r="F66" s="5"/>
      <x:c r="G66" s="5"/>
      <x:c r="H66" s="5"/>
      <x:c r="I66" s="5"/>
      <x:c r="J66" s="5"/>
      <x:c r="K66" s="5"/>
      <x:c r="L66" s="5"/>
      <x:c r="M66" s="5"/>
      <x:c r="N66" s="5"/>
      <x:c r="O66" s="5"/>
      <x:c r="P66" s="5"/>
      <x:c r="Q66" s="5"/>
      <x:c r="R66" s="5"/>
      <x:c r="S66" s="5"/>
      <x:c r="T66" s="5"/>
      <x:c r="U66" s="5"/>
      <x:c r="V66" s="5"/>
    </x:row>
    <x:row r="67" ht="24" customHeight="1">
      <x:c r="A67" s="5"/>
      <x:c r="B67" s="5"/>
      <x:c r="C67" s="5"/>
      <x:c r="D67" s="5"/>
      <x:c r="E67" s="5"/>
      <x:c r="F67" s="5"/>
      <x:c r="G67" s="5"/>
      <x:c r="H67" s="5"/>
      <x:c r="I67" s="5"/>
      <x:c r="J67" s="5"/>
      <x:c r="K67" s="5"/>
      <x:c r="L67" s="5"/>
      <x:c r="M67" s="5"/>
      <x:c r="N67" s="5"/>
      <x:c r="O67" s="5"/>
      <x:c r="P67" s="5"/>
      <x:c r="Q67" s="5"/>
      <x:c r="R67" s="5"/>
      <x:c r="S67" s="5"/>
      <x:c r="T67" s="5"/>
      <x:c r="U67" s="5"/>
      <x:c r="V67" s="5"/>
    </x:row>
    <x:row r="68" ht="24" customHeight="1">
      <x:c r="A68" s="5"/>
      <x:c r="B68" s="5"/>
      <x:c r="C68" s="5"/>
      <x:c r="D68" s="5"/>
      <x:c r="E68" s="5"/>
      <x:c r="F68" s="5"/>
      <x:c r="G68" s="5"/>
      <x:c r="H68" s="5"/>
      <x:c r="I68" s="5"/>
      <x:c r="J68" s="5"/>
      <x:c r="K68" s="5"/>
      <x:c r="L68" s="5"/>
      <x:c r="M68" s="5"/>
      <x:c r="N68" s="5"/>
      <x:c r="O68" s="5"/>
      <x:c r="P68" s="5"/>
      <x:c r="Q68" s="5"/>
      <x:c r="R68" s="5"/>
      <x:c r="S68" s="5"/>
      <x:c r="T68" s="5"/>
      <x:c r="U68" s="5"/>
      <x:c r="V68" s="5"/>
    </x:row>
    <x:row r="69" ht="24" customHeight="1">
      <x:c r="A69" s="5"/>
      <x:c r="B69" s="5"/>
      <x:c r="C69" s="5"/>
      <x:c r="D69" s="5"/>
      <x:c r="E69" s="5"/>
      <x:c r="F69" s="5"/>
      <x:c r="G69" s="5"/>
      <x:c r="H69" s="5"/>
      <x:c r="I69" s="5"/>
      <x:c r="J69" s="5"/>
      <x:c r="K69" s="5"/>
      <x:c r="L69" s="5"/>
      <x:c r="M69" s="5"/>
      <x:c r="N69" s="5"/>
      <x:c r="O69" s="5"/>
      <x:c r="P69" s="5"/>
      <x:c r="Q69" s="5"/>
      <x:c r="R69" s="5"/>
      <x:c r="S69" s="5"/>
      <x:c r="T69" s="5"/>
      <x:c r="U69" s="5"/>
      <x:c r="V69" s="5"/>
    </x:row>
    <x:row r="70" ht="24" customHeight="1">
      <x:c r="A70" s="5"/>
      <x:c r="B70" s="5"/>
      <x:c r="C70" s="5"/>
      <x:c r="D70" s="5"/>
      <x:c r="E70" s="5"/>
      <x:c r="F70" s="5"/>
      <x:c r="G70" s="5"/>
      <x:c r="H70" s="5"/>
      <x:c r="I70" s="5"/>
      <x:c r="J70" s="5"/>
      <x:c r="K70" s="5"/>
      <x:c r="L70" s="5"/>
      <x:c r="M70" s="5"/>
      <x:c r="N70" s="5"/>
      <x:c r="O70" s="5"/>
      <x:c r="P70" s="5"/>
      <x:c r="Q70" s="5"/>
      <x:c r="R70" s="5"/>
      <x:c r="S70" s="5"/>
      <x:c r="T70" s="5"/>
      <x:c r="U70" s="5"/>
      <x:c r="V70" s="5"/>
    </x:row>
    <x:row r="71" ht="24" customHeight="1">
      <x:c r="A71" s="5"/>
      <x:c r="B71" s="5"/>
      <x:c r="C71" s="5"/>
      <x:c r="D71" s="5"/>
      <x:c r="E71" s="5"/>
      <x:c r="F71" s="5"/>
      <x:c r="G71" s="5"/>
      <x:c r="H71" s="5"/>
      <x:c r="I71" s="5"/>
      <x:c r="J71" s="5"/>
      <x:c r="K71" s="5"/>
      <x:c r="L71" s="5"/>
      <x:c r="M71" s="5"/>
      <x:c r="N71" s="5"/>
      <x:c r="O71" s="5"/>
      <x:c r="P71" s="5"/>
      <x:c r="Q71" s="5"/>
      <x:c r="R71" s="5"/>
      <x:c r="S71" s="5"/>
      <x:c r="T71" s="5"/>
      <x:c r="U71" s="5"/>
      <x:c r="V71" s="5"/>
    </x:row>
    <x:row r="72" ht="24" customHeight="1">
      <x:c r="A72" s="5"/>
      <x:c r="B72" s="5"/>
      <x:c r="C72" s="5"/>
      <x:c r="D72" s="5"/>
      <x:c r="E72" s="5"/>
      <x:c r="F72" s="5"/>
      <x:c r="G72" s="5"/>
      <x:c r="H72" s="5"/>
      <x:c r="I72" s="5"/>
      <x:c r="J72" s="5"/>
      <x:c r="K72" s="5"/>
      <x:c r="L72" s="5"/>
      <x:c r="M72" s="5"/>
      <x:c r="N72" s="5"/>
      <x:c r="O72" s="5"/>
      <x:c r="P72" s="5"/>
      <x:c r="Q72" s="5"/>
      <x:c r="R72" s="5"/>
      <x:c r="S72" s="5"/>
      <x:c r="T72" s="5"/>
      <x:c r="U72" s="5"/>
      <x:c r="V72" s="5"/>
    </x:row>
    <x:row r="73" ht="24" customHeight="1">
      <x:c r="A73" s="5"/>
      <x:c r="B73" s="5"/>
      <x:c r="C73" s="5"/>
      <x:c r="D73" s="5"/>
      <x:c r="E73" s="5"/>
      <x:c r="F73" s="5"/>
      <x:c r="G73" s="5"/>
      <x:c r="H73" s="5"/>
      <x:c r="I73" s="5"/>
      <x:c r="J73" s="5"/>
      <x:c r="K73" s="5"/>
      <x:c r="L73" s="5"/>
      <x:c r="M73" s="5"/>
      <x:c r="N73" s="5"/>
      <x:c r="O73" s="5"/>
      <x:c r="P73" s="5"/>
      <x:c r="Q73" s="5"/>
      <x:c r="R73" s="5"/>
      <x:c r="S73" s="5"/>
      <x:c r="T73" s="5"/>
      <x:c r="U73" s="5"/>
      <x:c r="V73" s="5"/>
    </x:row>
    <x:row r="74" ht="24" customHeight="1">
      <x:c r="A74" s="5"/>
      <x:c r="B74" s="5"/>
      <x:c r="C74" s="5"/>
      <x:c r="D74" s="5"/>
      <x:c r="E74" s="5"/>
      <x:c r="F74" s="5"/>
      <x:c r="G74" s="5"/>
      <x:c r="H74" s="5"/>
      <x:c r="I74" s="5"/>
      <x:c r="J74" s="5"/>
      <x:c r="K74" s="5"/>
      <x:c r="L74" s="5"/>
      <x:c r="M74" s="5"/>
      <x:c r="N74" s="5"/>
      <x:c r="O74" s="5"/>
      <x:c r="P74" s="5"/>
      <x:c r="Q74" s="5"/>
      <x:c r="R74" s="5"/>
      <x:c r="S74" s="5"/>
      <x:c r="T74" s="5"/>
      <x:c r="U74" s="5"/>
      <x:c r="V74" s="5"/>
    </x:row>
    <x:row r="75" ht="24" customHeight="1">
      <x:c r="A75" s="5"/>
      <x:c r="B75" s="5"/>
      <x:c r="C75" s="5"/>
      <x:c r="D75" s="5"/>
      <x:c r="E75" s="5"/>
      <x:c r="F75" s="5"/>
      <x:c r="G75" s="5"/>
      <x:c r="H75" s="5"/>
      <x:c r="I75" s="5"/>
      <x:c r="J75" s="5"/>
      <x:c r="K75" s="5"/>
      <x:c r="L75" s="5"/>
      <x:c r="M75" s="5"/>
      <x:c r="N75" s="5"/>
      <x:c r="O75" s="5"/>
      <x:c r="P75" s="5"/>
      <x:c r="Q75" s="5"/>
      <x:c r="R75" s="5"/>
      <x:c r="S75" s="5"/>
      <x:c r="T75" s="5"/>
      <x:c r="U75" s="5"/>
      <x:c r="V75" s="5"/>
    </x:row>
    <x:row r="76" ht="24" customHeight="1">
      <x:c r="A76" s="5"/>
      <x:c r="B76" s="5"/>
      <x:c r="C76" s="5"/>
      <x:c r="D76" s="5"/>
      <x:c r="E76" s="5"/>
      <x:c r="F76" s="5"/>
      <x:c r="G76" s="5"/>
      <x:c r="H76" s="5"/>
      <x:c r="I76" s="5"/>
      <x:c r="J76" s="5"/>
      <x:c r="K76" s="5"/>
      <x:c r="L76" s="5"/>
      <x:c r="M76" s="5"/>
      <x:c r="N76" s="5"/>
      <x:c r="O76" s="5"/>
      <x:c r="P76" s="5"/>
      <x:c r="Q76" s="5"/>
      <x:c r="R76" s="5"/>
      <x:c r="S76" s="5"/>
      <x:c r="T76" s="5"/>
      <x:c r="U76" s="5"/>
      <x:c r="V76" s="5"/>
    </x:row>
    <x:row r="77" ht="24" customHeight="1">
      <x:c r="A77" s="5"/>
      <x:c r="B77" s="5"/>
      <x:c r="C77" s="5"/>
      <x:c r="D77" s="5"/>
      <x:c r="E77" s="5"/>
      <x:c r="F77" s="5"/>
      <x:c r="G77" s="5"/>
      <x:c r="H77" s="5"/>
      <x:c r="I77" s="5"/>
      <x:c r="J77" s="5"/>
      <x:c r="K77" s="5"/>
      <x:c r="L77" s="5"/>
      <x:c r="M77" s="5"/>
      <x:c r="N77" s="5"/>
      <x:c r="O77" s="5"/>
      <x:c r="P77" s="5"/>
      <x:c r="Q77" s="5"/>
      <x:c r="R77" s="5"/>
      <x:c r="S77" s="5"/>
      <x:c r="T77" s="5"/>
      <x:c r="U77" s="5"/>
      <x:c r="V77" s="5"/>
    </x:row>
    <x:row r="78" ht="24" customHeight="1">
      <x:c r="A78" s="5"/>
      <x:c r="B78" s="5"/>
      <x:c r="C78" s="5"/>
      <x:c r="D78" s="5"/>
      <x:c r="E78" s="5"/>
      <x:c r="F78" s="5"/>
      <x:c r="G78" s="5"/>
      <x:c r="H78" s="5"/>
      <x:c r="I78" s="5"/>
      <x:c r="J78" s="5"/>
      <x:c r="K78" s="5"/>
      <x:c r="L78" s="5"/>
      <x:c r="M78" s="5"/>
      <x:c r="N78" s="5"/>
      <x:c r="O78" s="5"/>
      <x:c r="P78" s="5"/>
      <x:c r="Q78" s="5"/>
      <x:c r="R78" s="5"/>
      <x:c r="S78" s="5"/>
      <x:c r="T78" s="5"/>
      <x:c r="U78" s="5"/>
      <x:c r="V78" s="5"/>
    </x:row>
    <x:row r="79" ht="24" customHeight="1">
      <x:c r="A79" s="5"/>
      <x:c r="B79" s="5"/>
      <x:c r="C79" s="5"/>
      <x:c r="D79" s="5"/>
      <x:c r="E79" s="5"/>
      <x:c r="F79" s="5"/>
      <x:c r="G79" s="5"/>
      <x:c r="H79" s="5"/>
      <x:c r="I79" s="5"/>
      <x:c r="J79" s="5"/>
      <x:c r="K79" s="5"/>
      <x:c r="L79" s="5"/>
      <x:c r="M79" s="5"/>
      <x:c r="N79" s="5"/>
      <x:c r="O79" s="5"/>
      <x:c r="P79" s="5"/>
      <x:c r="Q79" s="5"/>
      <x:c r="R79" s="5"/>
      <x:c r="S79" s="5"/>
      <x:c r="T79" s="5"/>
      <x:c r="U79" s="5"/>
      <x:c r="V79" s="5"/>
    </x:row>
    <x:row r="80" ht="24" customHeight="1">
      <x:c r="A80" s="5"/>
      <x:c r="B80" s="5"/>
      <x:c r="C80" s="5"/>
      <x:c r="D80" s="5"/>
      <x:c r="E80" s="5"/>
      <x:c r="F80" s="5"/>
      <x:c r="G80" s="5"/>
      <x:c r="H80" s="5"/>
      <x:c r="I80" s="5"/>
      <x:c r="J80" s="5"/>
      <x:c r="K80" s="5"/>
      <x:c r="L80" s="5"/>
      <x:c r="M80" s="5"/>
      <x:c r="N80" s="5"/>
      <x:c r="O80" s="5"/>
      <x:c r="P80" s="5"/>
      <x:c r="Q80" s="5"/>
      <x:c r="R80" s="5"/>
      <x:c r="S80" s="5"/>
      <x:c r="T80" s="5"/>
      <x:c r="U80" s="5"/>
      <x:c r="V80" s="5"/>
    </x:row>
    <x:row r="81" ht="24" customHeight="1">
      <x:c r="A81" s="5"/>
      <x:c r="B81" s="5"/>
      <x:c r="C81" s="5"/>
      <x:c r="D81" s="5"/>
      <x:c r="E81" s="5"/>
      <x:c r="F81" s="5"/>
      <x:c r="G81" s="5"/>
      <x:c r="H81" s="5"/>
      <x:c r="I81" s="5"/>
      <x:c r="J81" s="5"/>
      <x:c r="K81" s="5"/>
      <x:c r="L81" s="5"/>
      <x:c r="M81" s="5"/>
      <x:c r="N81" s="5"/>
      <x:c r="O81" s="5"/>
      <x:c r="P81" s="5"/>
      <x:c r="Q81" s="5"/>
      <x:c r="R81" s="5"/>
      <x:c r="S81" s="5"/>
      <x:c r="T81" s="5"/>
      <x:c r="U81" s="5"/>
      <x:c r="V81" s="5"/>
    </x:row>
    <x:row r="82" ht="24" customHeight="1">
      <x:c r="A82" s="5"/>
      <x:c r="B82" s="5"/>
      <x:c r="C82" s="5"/>
      <x:c r="D82" s="5"/>
      <x:c r="E82" s="5"/>
      <x:c r="F82" s="5"/>
      <x:c r="G82" s="5"/>
      <x:c r="H82" s="5"/>
      <x:c r="I82" s="5"/>
      <x:c r="J82" s="5"/>
      <x:c r="K82" s="5"/>
      <x:c r="L82" s="5"/>
      <x:c r="M82" s="5"/>
      <x:c r="N82" s="5"/>
      <x:c r="O82" s="5"/>
      <x:c r="P82" s="5"/>
      <x:c r="Q82" s="5"/>
      <x:c r="R82" s="5"/>
      <x:c r="S82" s="5"/>
      <x:c r="T82" s="5"/>
      <x:c r="U82" s="5"/>
      <x:c r="V82" s="5"/>
    </x:row>
    <x:row r="83" ht="24" customHeight="1">
      <x:c r="A83" s="5"/>
      <x:c r="B83" s="5"/>
      <x:c r="C83" s="5"/>
      <x:c r="D83" s="5"/>
      <x:c r="E83" s="5"/>
      <x:c r="F83" s="5"/>
      <x:c r="G83" s="5"/>
      <x:c r="H83" s="5"/>
      <x:c r="I83" s="5"/>
      <x:c r="J83" s="5"/>
      <x:c r="K83" s="5"/>
      <x:c r="L83" s="5"/>
      <x:c r="M83" s="5"/>
      <x:c r="N83" s="5"/>
      <x:c r="O83" s="5"/>
      <x:c r="P83" s="5"/>
      <x:c r="Q83" s="5"/>
      <x:c r="R83" s="5"/>
      <x:c r="S83" s="5"/>
      <x:c r="T83" s="5"/>
      <x:c r="U83" s="5"/>
      <x:c r="V83" s="5"/>
    </x:row>
    <x:row r="84" ht="24" customHeight="1">
      <x:c r="A84" s="5"/>
      <x:c r="B84" s="5"/>
      <x:c r="C84" s="5"/>
      <x:c r="D84" s="5"/>
      <x:c r="E84" s="5"/>
      <x:c r="F84" s="5"/>
      <x:c r="G84" s="5"/>
      <x:c r="H84" s="5"/>
      <x:c r="I84" s="5"/>
      <x:c r="J84" s="5"/>
      <x:c r="K84" s="5"/>
      <x:c r="L84" s="5"/>
      <x:c r="M84" s="5"/>
      <x:c r="N84" s="5"/>
      <x:c r="O84" s="5"/>
      <x:c r="P84" s="5"/>
      <x:c r="Q84" s="5"/>
      <x:c r="R84" s="5"/>
      <x:c r="S84" s="5"/>
      <x:c r="T84" s="5"/>
      <x:c r="U84" s="5"/>
      <x:c r="V84" s="5"/>
    </x:row>
    <x:row r="85" ht="24" customHeight="1">
      <x:c r="A85" s="5"/>
      <x:c r="B85" s="5"/>
      <x:c r="C85" s="5"/>
      <x:c r="D85" s="5"/>
      <x:c r="E85" s="5"/>
      <x:c r="F85" s="5"/>
      <x:c r="G85" s="5"/>
      <x:c r="H85" s="5"/>
      <x:c r="I85" s="5"/>
      <x:c r="J85" s="5"/>
      <x:c r="K85" s="5"/>
      <x:c r="L85" s="5"/>
      <x:c r="M85" s="5"/>
      <x:c r="N85" s="5"/>
      <x:c r="O85" s="5"/>
      <x:c r="P85" s="5"/>
      <x:c r="Q85" s="5"/>
      <x:c r="R85" s="5"/>
      <x:c r="S85" s="5"/>
      <x:c r="T85" s="5"/>
      <x:c r="U85" s="5"/>
      <x:c r="V85" s="5"/>
    </x:row>
    <x:row r="86" ht="24" customHeight="1">
      <x:c r="A86" s="5"/>
      <x:c r="B86" s="5"/>
      <x:c r="C86" s="5"/>
      <x:c r="D86" s="5"/>
      <x:c r="E86" s="5"/>
      <x:c r="F86" s="5"/>
      <x:c r="G86" s="5"/>
      <x:c r="H86" s="5"/>
      <x:c r="I86" s="5"/>
      <x:c r="J86" s="5"/>
      <x:c r="K86" s="5"/>
      <x:c r="L86" s="5"/>
      <x:c r="M86" s="5"/>
      <x:c r="N86" s="5"/>
      <x:c r="O86" s="5"/>
      <x:c r="P86" s="5"/>
      <x:c r="Q86" s="5"/>
      <x:c r="R86" s="5"/>
      <x:c r="S86" s="5"/>
      <x:c r="T86" s="5"/>
      <x:c r="U86" s="5"/>
      <x:c r="V86" s="5"/>
    </x:row>
    <x:row r="87" ht="24" customHeight="1">
      <x:c r="A87" s="5"/>
      <x:c r="B87" s="5"/>
      <x:c r="C87" s="5"/>
      <x:c r="D87" s="5"/>
      <x:c r="E87" s="5"/>
      <x:c r="F87" s="5"/>
      <x:c r="G87" s="5"/>
      <x:c r="H87" s="5"/>
      <x:c r="I87" s="5"/>
      <x:c r="J87" s="5"/>
      <x:c r="K87" s="5"/>
      <x:c r="L87" s="5"/>
      <x:c r="M87" s="5"/>
      <x:c r="N87" s="5"/>
      <x:c r="O87" s="5"/>
      <x:c r="P87" s="5"/>
      <x:c r="Q87" s="5"/>
      <x:c r="R87" s="5"/>
      <x:c r="S87" s="5"/>
      <x:c r="T87" s="5"/>
      <x:c r="U87" s="5"/>
      <x:c r="V87" s="5"/>
    </x:row>
    <x:row r="88" ht="24" customHeight="1">
      <x:c r="A88" s="5"/>
      <x:c r="B88" s="5"/>
      <x:c r="C88" s="5"/>
      <x:c r="D88" s="5"/>
      <x:c r="E88" s="5"/>
      <x:c r="F88" s="5"/>
      <x:c r="G88" s="5"/>
      <x:c r="H88" s="5"/>
      <x:c r="I88" s="5"/>
      <x:c r="J88" s="5"/>
      <x:c r="K88" s="5"/>
      <x:c r="L88" s="5"/>
      <x:c r="M88" s="5"/>
      <x:c r="N88" s="5"/>
      <x:c r="O88" s="5"/>
      <x:c r="P88" s="5"/>
      <x:c r="Q88" s="5"/>
      <x:c r="R88" s="5"/>
      <x:c r="S88" s="5"/>
      <x:c r="T88" s="5"/>
      <x:c r="U88" s="5"/>
      <x:c r="V88" s="5"/>
    </x:row>
    <x:row r="89" ht="24" customHeight="1">
      <x:c r="A89" s="5"/>
      <x:c r="B89" s="5"/>
      <x:c r="C89" s="5"/>
      <x:c r="D89" s="5"/>
      <x:c r="E89" s="5"/>
      <x:c r="F89" s="5"/>
      <x:c r="G89" s="5"/>
      <x:c r="H89" s="5"/>
      <x:c r="I89" s="5"/>
      <x:c r="J89" s="5"/>
      <x:c r="K89" s="5"/>
      <x:c r="L89" s="5"/>
      <x:c r="M89" s="5"/>
      <x:c r="N89" s="5"/>
      <x:c r="O89" s="5"/>
      <x:c r="P89" s="5"/>
      <x:c r="Q89" s="5"/>
      <x:c r="R89" s="5"/>
      <x:c r="S89" s="5"/>
      <x:c r="T89" s="5"/>
      <x:c r="U89" s="5"/>
      <x:c r="V89" s="5"/>
    </x:row>
    <x:row r="90" ht="24" customHeight="1">
      <x:c r="A90" s="5"/>
      <x:c r="B90" s="5"/>
      <x:c r="C90" s="5"/>
      <x:c r="D90" s="5"/>
      <x:c r="E90" s="5"/>
      <x:c r="F90" s="5"/>
      <x:c r="G90" s="5"/>
      <x:c r="H90" s="5"/>
      <x:c r="I90" s="5"/>
      <x:c r="J90" s="5"/>
      <x:c r="K90" s="5"/>
      <x:c r="L90" s="5"/>
      <x:c r="M90" s="5"/>
      <x:c r="N90" s="5"/>
      <x:c r="O90" s="5"/>
      <x:c r="P90" s="5"/>
      <x:c r="Q90" s="5"/>
      <x:c r="R90" s="5"/>
      <x:c r="S90" s="5"/>
      <x:c r="T90" s="5"/>
      <x:c r="U90" s="5"/>
      <x:c r="V90" s="5"/>
    </x:row>
    <x:row r="91" ht="24" customHeight="1">
      <x:c r="A91" s="5"/>
      <x:c r="B91" s="5"/>
      <x:c r="C91" s="5"/>
      <x:c r="D91" s="5"/>
      <x:c r="E91" s="5"/>
      <x:c r="F91" s="5"/>
      <x:c r="G91" s="5"/>
      <x:c r="H91" s="5"/>
      <x:c r="I91" s="5"/>
      <x:c r="J91" s="5"/>
      <x:c r="K91" s="5"/>
      <x:c r="L91" s="5"/>
      <x:c r="M91" s="5"/>
      <x:c r="N91" s="5"/>
      <x:c r="O91" s="5"/>
      <x:c r="P91" s="5"/>
      <x:c r="Q91" s="5"/>
      <x:c r="R91" s="5"/>
      <x:c r="S91" s="5"/>
      <x:c r="T91" s="5"/>
      <x:c r="U91" s="5"/>
      <x:c r="V91" s="5"/>
    </x:row>
    <x:row r="92" ht="24" customHeight="1">
      <x:c r="A92" s="5"/>
      <x:c r="B92" s="5"/>
      <x:c r="C92" s="5"/>
      <x:c r="D92" s="5"/>
      <x:c r="E92" s="5"/>
      <x:c r="F92" s="5"/>
      <x:c r="G92" s="5"/>
      <x:c r="H92" s="5"/>
      <x:c r="I92" s="5"/>
      <x:c r="J92" s="5"/>
      <x:c r="K92" s="5"/>
      <x:c r="L92" s="5"/>
      <x:c r="M92" s="5"/>
      <x:c r="N92" s="5"/>
      <x:c r="O92" s="5"/>
      <x:c r="P92" s="5"/>
      <x:c r="Q92" s="5"/>
      <x:c r="R92" s="5"/>
      <x:c r="S92" s="5"/>
      <x:c r="T92" s="5"/>
      <x:c r="U92" s="5"/>
      <x:c r="V92" s="5"/>
    </x:row>
    <x:row r="93" ht="24" customHeight="1">
      <x:c r="A93" s="5"/>
      <x:c r="B93" s="5"/>
      <x:c r="C93" s="5"/>
      <x:c r="D93" s="5"/>
      <x:c r="E93" s="5"/>
      <x:c r="F93" s="5"/>
      <x:c r="G93" s="5"/>
      <x:c r="H93" s="5"/>
      <x:c r="I93" s="5"/>
      <x:c r="J93" s="5"/>
      <x:c r="K93" s="5"/>
      <x:c r="L93" s="5"/>
      <x:c r="M93" s="5"/>
      <x:c r="N93" s="5"/>
      <x:c r="O93" s="5"/>
      <x:c r="P93" s="5"/>
      <x:c r="Q93" s="5"/>
      <x:c r="R93" s="5"/>
      <x:c r="S93" s="5"/>
      <x:c r="T93" s="5"/>
      <x:c r="U93" s="5"/>
      <x:c r="V93" s="5"/>
    </x:row>
    <x:row r="94" ht="24" customHeight="1">
      <x:c r="A94" s="5"/>
      <x:c r="B94" s="5"/>
      <x:c r="C94" s="5"/>
      <x:c r="D94" s="5"/>
      <x:c r="E94" s="5"/>
      <x:c r="F94" s="5"/>
      <x:c r="G94" s="5"/>
      <x:c r="H94" s="5"/>
      <x:c r="I94" s="5"/>
      <x:c r="J94" s="5"/>
      <x:c r="K94" s="5"/>
      <x:c r="L94" s="5"/>
      <x:c r="M94" s="5"/>
      <x:c r="N94" s="5"/>
      <x:c r="O94" s="5"/>
      <x:c r="P94" s="5"/>
      <x:c r="Q94" s="5"/>
      <x:c r="R94" s="5"/>
      <x:c r="S94" s="5"/>
      <x:c r="T94" s="5"/>
      <x:c r="U94" s="5"/>
      <x:c r="V94" s="5"/>
    </x:row>
    <x:row r="95" ht="24" customHeight="1">
      <x:c r="A95" s="5"/>
      <x:c r="B95" s="5"/>
      <x:c r="C95" s="5"/>
      <x:c r="D95" s="5"/>
      <x:c r="E95" s="5"/>
      <x:c r="F95" s="5"/>
      <x:c r="G95" s="5"/>
      <x:c r="H95" s="5"/>
      <x:c r="I95" s="5"/>
      <x:c r="J95" s="5"/>
      <x:c r="K95" s="5"/>
      <x:c r="L95" s="5"/>
      <x:c r="M95" s="5"/>
      <x:c r="N95" s="5"/>
      <x:c r="O95" s="5"/>
      <x:c r="P95" s="5"/>
      <x:c r="Q95" s="5"/>
      <x:c r="R95" s="5"/>
      <x:c r="S95" s="5"/>
      <x:c r="T95" s="5"/>
      <x:c r="U95" s="5"/>
      <x:c r="V95" s="5"/>
    </x:row>
    <x:row r="96" ht="24" customHeight="1">
      <x:c r="A96" s="5"/>
      <x:c r="B96" s="5"/>
      <x:c r="C96" s="5"/>
      <x:c r="D96" s="5"/>
      <x:c r="E96" s="5"/>
      <x:c r="F96" s="5"/>
      <x:c r="G96" s="5"/>
      <x:c r="H96" s="5"/>
      <x:c r="I96" s="5"/>
      <x:c r="J96" s="5"/>
      <x:c r="K96" s="5"/>
      <x:c r="L96" s="5"/>
      <x:c r="M96" s="5"/>
      <x:c r="N96" s="5"/>
      <x:c r="O96" s="5"/>
      <x:c r="P96" s="5"/>
      <x:c r="Q96" s="5"/>
      <x:c r="R96" s="5"/>
      <x:c r="S96" s="5"/>
      <x:c r="T96" s="5"/>
      <x:c r="U96" s="5"/>
      <x:c r="V96" s="5"/>
    </x:row>
    <x:row r="97" ht="24" customHeight="1">
      <x:c r="A97" s="5"/>
      <x:c r="B97" s="5"/>
      <x:c r="C97" s="5"/>
      <x:c r="D97" s="5"/>
      <x:c r="E97" s="5"/>
      <x:c r="F97" s="5"/>
      <x:c r="G97" s="5"/>
      <x:c r="H97" s="5"/>
      <x:c r="I97" s="5"/>
      <x:c r="J97" s="5"/>
      <x:c r="K97" s="5"/>
      <x:c r="L97" s="5"/>
      <x:c r="M97" s="5"/>
      <x:c r="N97" s="5"/>
      <x:c r="O97" s="5"/>
      <x:c r="P97" s="5"/>
      <x:c r="Q97" s="5"/>
      <x:c r="R97" s="5"/>
      <x:c r="S97" s="5"/>
      <x:c r="T97" s="5"/>
      <x:c r="U97" s="5"/>
      <x:c r="V97" s="5"/>
    </x:row>
    <x:row r="98" ht="24" customHeight="1">
      <x:c r="A98" s="5"/>
      <x:c r="B98" s="5"/>
      <x:c r="C98" s="5"/>
      <x:c r="D98" s="5"/>
      <x:c r="E98" s="5"/>
      <x:c r="F98" s="5"/>
      <x:c r="G98" s="5"/>
      <x:c r="H98" s="5"/>
      <x:c r="I98" s="5"/>
      <x:c r="J98" s="5"/>
      <x:c r="K98" s="5"/>
      <x:c r="L98" s="5"/>
      <x:c r="M98" s="5"/>
      <x:c r="N98" s="5"/>
      <x:c r="O98" s="5"/>
      <x:c r="P98" s="5"/>
      <x:c r="Q98" s="5"/>
      <x:c r="R98" s="5"/>
      <x:c r="S98" s="5"/>
      <x:c r="T98" s="5"/>
      <x:c r="U98" s="5"/>
      <x:c r="V98" s="5"/>
    </x:row>
    <x:row r="99" ht="24" customHeight="1">
      <x:c r="A99" s="5"/>
      <x:c r="B99" s="5"/>
      <x:c r="C99" s="5"/>
      <x:c r="D99" s="5"/>
      <x:c r="E99" s="5"/>
      <x:c r="F99" s="5"/>
      <x:c r="G99" s="5"/>
      <x:c r="H99" s="5"/>
      <x:c r="I99" s="5"/>
      <x:c r="J99" s="5"/>
      <x:c r="K99" s="5"/>
      <x:c r="L99" s="5"/>
      <x:c r="M99" s="5"/>
      <x:c r="N99" s="5"/>
      <x:c r="O99" s="5"/>
      <x:c r="P99" s="5"/>
      <x:c r="Q99" s="5"/>
      <x:c r="R99" s="5"/>
      <x:c r="S99" s="5"/>
      <x:c r="T99" s="5"/>
      <x:c r="U99" s="5"/>
      <x:c r="V99" s="5"/>
    </x:row>
    <x:row r="100" ht="24" customHeight="1">
      <x:c r="A100" s="5"/>
      <x:c r="B100" s="5"/>
      <x:c r="C100" s="5"/>
      <x:c r="D100" s="5"/>
      <x:c r="E100" s="5"/>
      <x:c r="F100" s="5"/>
      <x:c r="G100" s="5"/>
      <x:c r="H100" s="5"/>
      <x:c r="I100" s="5"/>
      <x:c r="J100" s="5"/>
      <x:c r="K100" s="5"/>
      <x:c r="L100" s="5"/>
      <x:c r="M100" s="5"/>
      <x:c r="N100" s="5"/>
      <x:c r="O100" s="5"/>
      <x:c r="P100" s="5"/>
      <x:c r="Q100" s="5"/>
      <x:c r="R100" s="5"/>
      <x:c r="S100" s="5"/>
      <x:c r="T100" s="5"/>
      <x:c r="U100" s="5"/>
      <x:c r="V100" s="5"/>
    </x:row>
  </x:sheetData>
  <x:dataValidations count="10">
    <x:dataValidation type="decimal" operator="greaterThanOrEqual" sqref="B5:B6">
      <x:formula1>0</x:formula1>
    </x:dataValidation>
    <x:dataValidation type="decimal" operator="greaterThanOrEqual" sqref="D5:D6">
      <x:formula1>0</x:formula1>
    </x:dataValidation>
    <x:dataValidation type="decimal" operator="greaterThanOrEqual" sqref="F5:F6">
      <x:formula1>0</x:formula1>
    </x:dataValidation>
    <x:dataValidation type="decimal" operator="greaterThanOrEqual" sqref="B11:B13">
      <x:formula1>0</x:formula1>
    </x:dataValidation>
    <x:dataValidation type="decimal" operator="greaterThanOrEqual" sqref="D11:G13">
      <x:formula1>0</x:formula1>
    </x:dataValidation>
    <x:dataValidation type="decimal" operator="greaterThanOrEqual" sqref="B18:B19">
      <x:formula1>0</x:formula1>
    </x:dataValidation>
    <x:dataValidation type="decimal" operator="between" sqref="C5:C6">
      <x:formula1>0</x:formula1>
      <x:formula2>1</x:formula2>
    </x:dataValidation>
    <x:dataValidation type="decimal" operator="between" sqref="E5:E6">
      <x:formula1>0</x:formula1>
      <x:formula2>1</x:formula2>
    </x:dataValidation>
    <x:dataValidation type="decimal" operator="between" sqref="H11:H13">
      <x:formula1>0</x:formula1>
      <x:formula2>1</x:formula2>
    </x:dataValidation>
    <x:dataValidation type="decimal" operator="between" sqref="B23:N23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17" hidden="0" customWidth="1"/>
    <x:col min="3" max="3" width="75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</x:cols>
  <x:sheetData>
    <x:row r="1" ht="24" customHeight="1">
      <x:c r="A1" s="5"/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24" customHeight="1">
      <x:c r="A2" s="6" t="str">
        <x:v>Pilot Results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</x:row>
    <x:row r="4" ht="44" customHeight="1">
      <x:c r="A4" s="16" t="str">
        <x:v>Actual observation</x:v>
      </x:c>
      <x:c r="B4" s="16" t="str">
        <x:v>Value</x:v>
      </x:c>
      <x:c r="C4" s="16" t="str">
        <x:v>Evidence / definition</x:v>
      </x:c>
      <x:c r="D4" s="10"/>
      <x:c r="E4" s="10"/>
      <x:c r="F4" s="10"/>
      <x:c r="G4" s="10"/>
      <x:c r="H4" s="10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</x:row>
    <x:row r="5" ht="24" customHeight="1">
      <x:c r="A5" s="5" t="str">
        <x:v>Period start</x:v>
      </x:c>
      <x:c r="B5" s="7"/>
      <x:c r="C5" s="5" t="str">
        <x:v>Enter actual date</x:v>
      </x:c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/>
    </x:row>
    <x:row r="6" ht="24" customHeight="1">
      <x:c r="A6" s="5" t="str">
        <x:v>Period end</x:v>
      </x:c>
      <x:c r="B6" s="7"/>
      <x:c r="C6" s="5" t="str">
        <x:v>Enter actual date</x:v>
      </x:c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  <x:c r="T6" s="5"/>
      <x:c r="U6" s="5"/>
      <x:c r="V6" s="5"/>
    </x:row>
    <x:row r="7" ht="24" customHeight="1">
      <x:c r="A7" s="5" t="str">
        <x:v>Eligible enquiries</x:v>
      </x:c>
      <x:c r="B7" s="7"/>
      <x:c r="C7" s="5" t="str">
        <x:v>Include failures and exceptions</x:v>
      </x:c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  <x:c r="Q7" s="5"/>
      <x:c r="R7" s="5"/>
      <x:c r="S7" s="5"/>
      <x:c r="T7" s="5"/>
      <x:c r="U7" s="5"/>
      <x:c r="V7" s="5"/>
    </x:row>
    <x:row r="8" ht="24" customHeight="1">
      <x:c r="A8" s="5" t="str">
        <x:v>Matched manual minutes per enquiry</x:v>
      </x:c>
      <x:c r="B8" s="7"/>
      <x:c r="C8" s="5" t="str">
        <x:v>Baseline adjusted for comparable case mix</x:v>
      </x:c>
      <x:c r="D8" s="5"/>
      <x:c r="E8" s="5"/>
      <x:c r="F8" s="5"/>
      <x:c r="G8" s="5"/>
      <x:c r="H8" s="5"/>
      <x:c r="I8" s="5"/>
      <x:c r="J8" s="5"/>
      <x:c r="K8" s="5"/>
      <x:c r="L8" s="5"/>
      <x:c r="M8" s="5"/>
      <x:c r="N8" s="5"/>
      <x:c r="O8" s="5"/>
      <x:c r="P8" s="5"/>
      <x:c r="Q8" s="5"/>
      <x:c r="R8" s="5"/>
      <x:c r="S8" s="5"/>
      <x:c r="T8" s="5"/>
      <x:c r="U8" s="5"/>
      <x:c r="V8" s="5"/>
    </x:row>
    <x:row r="9" ht="24" customHeight="1">
      <x:c r="A9" s="5" t="str">
        <x:v>All post-change handling minutes</x:v>
      </x:c>
      <x:c r="B9" s="7"/>
      <x:c r="C9" s="5" t="str">
        <x:v>Routine + review + exception + rework; exclude maintenance</x:v>
      </x:c>
      <x:c r="D9" s="5"/>
      <x:c r="E9" s="5"/>
      <x:c r="F9" s="5"/>
      <x:c r="G9" s="5"/>
      <x:c r="H9" s="5"/>
      <x:c r="I9" s="5"/>
      <x:c r="J9" s="5"/>
      <x:c r="K9" s="5"/>
      <x:c r="L9" s="5"/>
      <x:c r="M9" s="5"/>
      <x:c r="N9" s="5"/>
      <x:c r="O9" s="5"/>
      <x:c r="P9" s="5"/>
      <x:c r="Q9" s="5"/>
      <x:c r="R9" s="5"/>
      <x:c r="S9" s="5"/>
      <x:c r="T9" s="5"/>
      <x:c r="U9" s="5"/>
      <x:c r="V9" s="5"/>
    </x:row>
    <x:row r="10" ht="24" customHeight="1">
      <x:c r="A10" s="5" t="str">
        <x:v>Maintenance hours</x:v>
      </x:c>
      <x:c r="B10" s="7"/>
      <x:c r="C10" s="5" t="str">
        <x:v>Actual internal monitoring and maintenance</x:v>
      </x:c>
      <x:c r="D10" s="5"/>
      <x:c r="E10" s="5"/>
      <x:c r="F10" s="5"/>
      <x:c r="G10" s="5"/>
      <x:c r="H10" s="5"/>
      <x:c r="I10" s="5"/>
      <x:c r="J10" s="5"/>
      <x:c r="K10" s="5"/>
      <x:c r="L10" s="5"/>
      <x:c r="M10" s="5"/>
      <x:c r="N10" s="5"/>
      <x:c r="O10" s="5"/>
      <x:c r="P10" s="5"/>
      <x:c r="Q10" s="5"/>
      <x:c r="R10" s="5"/>
      <x:c r="S10" s="5"/>
      <x:c r="T10" s="5"/>
      <x:c r="U10" s="5"/>
      <x:c r="V10" s="5"/>
    </x:row>
    <x:row r="11" ht="24" customHeight="1">
      <x:c r="A11" s="5" t="str">
        <x:v>Avoided expenditure GBP</x:v>
      </x:c>
      <x:c r="B11" s="7"/>
      <x:c r="C11" s="5" t="str">
        <x:v>Evidence from payroll/overtime/supplier records</x:v>
      </x:c>
      <x:c r="D11" s="5"/>
      <x:c r="E11" s="5"/>
      <x:c r="F11" s="5"/>
      <x:c r="G11" s="5"/>
      <x:c r="H11" s="5"/>
      <x:c r="I11" s="5"/>
      <x:c r="J11" s="5"/>
      <x:c r="K11" s="5"/>
      <x:c r="L11" s="5"/>
      <x:c r="M11" s="5"/>
      <x:c r="N11" s="5"/>
      <x:c r="O11" s="5"/>
      <x:c r="P11" s="5"/>
      <x:c r="Q11" s="5"/>
      <x:c r="R11" s="5"/>
      <x:c r="S11" s="5"/>
      <x:c r="T11" s="5"/>
      <x:c r="U11" s="5"/>
      <x:c r="V11" s="5"/>
    </x:row>
    <x:row r="12" ht="24" customHeight="1">
      <x:c r="A12" s="5" t="str">
        <x:v>Additional contribution GBP</x:v>
      </x:c>
      <x:c r="B12" s="7"/>
      <x:c r="C12" s="5" t="str">
        <x:v>Evidence of incremental revenue less variable costs</x:v>
      </x:c>
      <x:c r="D12" s="5"/>
      <x:c r="E12" s="5"/>
      <x:c r="F12" s="5"/>
      <x:c r="G12" s="5"/>
      <x:c r="H12" s="5"/>
      <x:c r="I12" s="5"/>
      <x:c r="J12" s="5"/>
      <x:c r="K12" s="5"/>
      <x:c r="L12" s="5"/>
      <x:c r="M12" s="5"/>
      <x:c r="N12" s="5"/>
      <x:c r="O12" s="5"/>
      <x:c r="P12" s="5"/>
      <x:c r="Q12" s="5"/>
      <x:c r="R12" s="5"/>
      <x:c r="S12" s="5"/>
      <x:c r="T12" s="5"/>
      <x:c r="U12" s="5"/>
      <x:c r="V12" s="5"/>
    </x:row>
    <x:row r="13" ht="24" customHeight="1">
      <x:c r="A13" s="5" t="str">
        <x:v>Cash project costs GBP</x:v>
      </x:c>
      <x:c r="B13" s="7"/>
      <x:c r="C13" s="5" t="str">
        <x:v>Setup plus recurring paid costs for same period</x:v>
      </x:c>
      <x:c r="D13" s="5"/>
      <x:c r="E13" s="5"/>
      <x:c r="F13" s="5"/>
      <x:c r="G13" s="5"/>
      <x:c r="H13" s="5"/>
      <x:c r="I13" s="5"/>
      <x:c r="J13" s="5"/>
      <x:c r="K13" s="5"/>
      <x:c r="L13" s="5"/>
      <x:c r="M13" s="5"/>
      <x:c r="N13" s="5"/>
      <x:c r="O13" s="5"/>
      <x:c r="P13" s="5"/>
      <x:c r="Q13" s="5"/>
      <x:c r="R13" s="5"/>
      <x:c r="S13" s="5"/>
      <x:c r="T13" s="5"/>
      <x:c r="U13" s="5"/>
      <x:c r="V13" s="5"/>
    </x:row>
    <x:row r="14" ht="24" customHeight="1">
      <x:c r="A14" s="5" t="str">
        <x:v>Setup internal hours</x:v>
      </x:c>
      <x:c r="B14" s="7"/>
      <x:c r="C14" s="5" t="str">
        <x:v>Exclude hours already included elsewhere</x:v>
      </x:c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5"/>
      <x:c r="Q14" s="5"/>
      <x:c r="R14" s="5"/>
      <x:c r="S14" s="5"/>
      <x:c r="T14" s="5"/>
      <x:c r="U14" s="5"/>
      <x:c r="V14" s="5"/>
    </x:row>
    <x:row r="15" ht="24" customHeight="1">
      <x:c r="A15" s="5" t="str">
        <x:v>Hours used for avoided spend</x:v>
      </x:c>
      <x:c r="B15" s="7"/>
      <x:c r="C15" s="5" t="str">
        <x:v>Allocate only released hours</x:v>
      </x:c>
      <x:c r="D15" s="5"/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5"/>
      <x:c r="P15" s="5"/>
      <x:c r="Q15" s="5"/>
      <x:c r="R15" s="5"/>
      <x:c r="S15" s="5"/>
      <x:c r="T15" s="5"/>
      <x:c r="U15" s="5"/>
      <x:c r="V15" s="5"/>
    </x:row>
    <x:row r="16" ht="24" customHeight="1">
      <x:c r="A16" s="5" t="str">
        <x:v>Hours used for contribution</x:v>
      </x:c>
      <x:c r="B16" s="7"/>
      <x:c r="C16" s="5" t="str">
        <x:v>Allocate only remaining released hours</x:v>
      </x:c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  <x:c r="Q16" s="5"/>
      <x:c r="R16" s="5"/>
      <x:c r="S16" s="5"/>
      <x:c r="T16" s="5"/>
      <x:c r="U16" s="5"/>
      <x:c r="V16" s="5"/>
    </x:row>
    <x:row r="17" ht="24" customHeight="1">
      <x:c r="A17" s="5" t="str">
        <x:v>Residual capacity utilisation</x:v>
      </x:c>
      <x:c r="B17" s="7"/>
      <x:c r="C17" s="5" t="str">
        <x:v>0 to 1, evidenced redeployment</x:v>
      </x:c>
      <x:c r="D17" s="5"/>
      <x:c r="E17" s="5"/>
      <x:c r="F17" s="5"/>
      <x:c r="G17" s="5"/>
      <x:c r="H17" s="5"/>
      <x:c r="I17" s="5"/>
      <x:c r="J17" s="5"/>
      <x:c r="K17" s="5"/>
      <x:c r="L17" s="5"/>
      <x:c r="M17" s="5"/>
      <x:c r="N17" s="5"/>
      <x:c r="O17" s="5"/>
      <x:c r="P17" s="5"/>
      <x:c r="Q17" s="5"/>
      <x:c r="R17" s="5"/>
      <x:c r="S17" s="5"/>
      <x:c r="T17" s="5"/>
      <x:c r="U17" s="5"/>
      <x:c r="V17" s="5"/>
    </x:row>
    <x:row r="18" ht="24" customHeight="1">
      <x:c r="A18" s="5" t="str">
        <x:v>Input note</x:v>
      </x:c>
      <x:c r="B18" s="7"/>
      <x:c r="C18" s="5" t="str">
        <x:v>Measured only when all numeric inputs supplied</x:v>
      </x:c>
      <x:c r="D18" s="5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5"/>
      <x:c r="Q18" s="5"/>
      <x:c r="R18" s="5"/>
      <x:c r="S18" s="5"/>
      <x:c r="T18" s="5"/>
      <x:c r="U18" s="5"/>
      <x:c r="V18" s="5"/>
    </x:row>
    <x:row r="19" ht="24" customHeight="1">
      <x:c r="A19" s="5" t="str">
        <x:v>Status</x:v>
      </x:c>
      <x:c r="B19" s="5" t="str">
        <x:f>IF(COUNT(B7:B17)&lt;11,"Awaiting actual observations","Actual inputs entered; assess attribution")</x:f>
        <x:v>Awaiting actual observations</x:v>
      </x:c>
      <x:c r="C19" s="5"/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  <x:c r="Q19" s="5"/>
      <x:c r="R19" s="5"/>
      <x:c r="S19" s="5"/>
      <x:c r="T19" s="5"/>
      <x:c r="U19" s="5"/>
      <x:c r="V19" s="5"/>
    </x:row>
    <x:row r="20" ht="24" customHeight="1">
      <x:c r="A20" s="5"/>
      <x:c r="B20" s="5"/>
      <x:c r="C20" s="5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  <x:c r="Q20" s="5"/>
      <x:c r="R20" s="5"/>
      <x:c r="S20" s="5"/>
      <x:c r="T20" s="5"/>
      <x:c r="U20" s="5"/>
      <x:c r="V20" s="5"/>
    </x:row>
    <x:row r="21" ht="24" customHeight="1">
      <x:c r="A21" s="5"/>
      <x:c r="B21" s="5"/>
      <x:c r="C21" s="5"/>
      <x:c r="D21" s="5"/>
      <x:c r="E21" s="5"/>
      <x:c r="F21" s="5"/>
      <x:c r="G21" s="5"/>
      <x:c r="H21" s="5"/>
      <x:c r="I21" s="5"/>
      <x:c r="J21" s="5"/>
      <x:c r="K21" s="5"/>
      <x:c r="L21" s="5"/>
      <x:c r="M21" s="5"/>
      <x:c r="N21" s="5"/>
      <x:c r="O21" s="5"/>
      <x:c r="P21" s="5"/>
      <x:c r="Q21" s="5"/>
      <x:c r="R21" s="5"/>
      <x:c r="S21" s="5"/>
      <x:c r="T21" s="5"/>
      <x:c r="U21" s="5"/>
      <x:c r="V21" s="5"/>
    </x:row>
    <x:row r="22" ht="24" customHeight="1">
      <x:c r="A22" s="5" t="str">
        <x:v>Measured output</x:v>
      </x:c>
      <x:c r="B22" s="5" t="str">
        <x:v>Value</x:v>
      </x:c>
      <x:c r="C22" s="5"/>
      <x:c r="D22" s="5"/>
      <x:c r="E22" s="5"/>
      <x:c r="F22" s="5"/>
      <x:c r="G22" s="5"/>
      <x:c r="H22" s="5"/>
      <x:c r="I22" s="5"/>
      <x:c r="J22" s="5"/>
      <x:c r="K22" s="5"/>
      <x:c r="L22" s="5"/>
      <x:c r="M22" s="5"/>
      <x:c r="N22" s="5"/>
      <x:c r="O22" s="5"/>
      <x:c r="P22" s="5"/>
      <x:c r="Q22" s="5"/>
      <x:c r="R22" s="5"/>
      <x:c r="S22" s="5"/>
      <x:c r="T22" s="5"/>
      <x:c r="U22" s="5"/>
      <x:c r="V22" s="5"/>
    </x:row>
    <x:row r="23" ht="24" customHeight="1">
      <x:c r="A23" s="5" t="str">
        <x:v>Net hours released</x:v>
      </x:c>
      <x:c r="B23" s="5" t="str">
        <x:f>IF(COUNT(B7:B17)&lt;11,"Not measured",B7*B8/60-B9/60-B10)</x:f>
        <x:v>Not measured</x:v>
      </x:c>
      <x:c r="C23" s="5"/>
      <x:c r="D23" s="5"/>
      <x:c r="E23" s="5"/>
      <x:c r="F23" s="5"/>
      <x:c r="G23" s="5"/>
      <x:c r="H23" s="5"/>
      <x:c r="I23" s="5"/>
      <x:c r="J23" s="5"/>
      <x:c r="K23" s="5"/>
      <x:c r="L23" s="5"/>
      <x:c r="M23" s="5"/>
      <x:c r="N23" s="5"/>
      <x:c r="O23" s="5"/>
      <x:c r="P23" s="5"/>
      <x:c r="Q23" s="5"/>
      <x:c r="R23" s="5"/>
      <x:c r="S23" s="5"/>
      <x:c r="T23" s="5"/>
      <x:c r="U23" s="5"/>
      <x:c r="V23" s="5"/>
    </x:row>
    <x:row r="24" ht="24" customHeight="1">
      <x:c r="A24" s="5" t="str">
        <x:v>Allocation check</x:v>
      </x:c>
      <x:c r="B24" s="5" t="str">
        <x:f>IF(COUNT(B7:B17)&lt;11,"Not measured",IF(OR(B15&lt;0,B16&lt;0,B15+B16&gt;MAX(0,B23),B17&lt;0,B17&gt;1),"Revise allocations","OK"))</x:f>
        <x:v>Not measured</x:v>
      </x:c>
      <x:c r="C24" s="5"/>
      <x:c r="D24" s="5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5"/>
      <x:c r="P24" s="5"/>
      <x:c r="Q24" s="5"/>
      <x:c r="R24" s="5"/>
      <x:c r="S24" s="5"/>
      <x:c r="T24" s="5"/>
      <x:c r="U24" s="5"/>
      <x:c r="V24" s="5"/>
    </x:row>
    <x:row r="25" ht="24" customHeight="1">
      <x:c r="A25" s="5" t="str">
        <x:v>Residual capacity value GBP</x:v>
      </x:c>
      <x:c r="B25" s="29" t="str">
        <x:f>IF(COUNT(B7:B17)&lt;11,"Not measured",IF(B24&lt;&gt;"OK","Invalid allocations",MAX(0,B23-B15-B16)*Baseline!B7*B17+MIN(0,B23)*Baseline!B7))</x:f>
        <x:v>Not measured</x:v>
      </x:c>
      <x:c r="C25" s="5"/>
      <x:c r="D25" s="5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5"/>
      <x:c r="Q25" s="5"/>
      <x:c r="R25" s="5"/>
      <x:c r="S25" s="5"/>
      <x:c r="T25" s="5"/>
      <x:c r="U25" s="5"/>
      <x:c r="V25" s="5"/>
    </x:row>
    <x:row r="26" ht="24" customHeight="1">
      <x:c r="A26" s="5" t="str">
        <x:v>Cash benefit GBP</x:v>
      </x:c>
      <x:c r="B26" s="5" t="str">
        <x:f>IF(COUNT(B7:B17)&lt;11,"Not measured",SUM(B11:B12))</x:f>
        <x:v>Not measured</x:v>
      </x:c>
      <x:c r="C26" s="5"/>
      <x:c r="D26" s="5"/>
      <x:c r="E26" s="5"/>
      <x:c r="F26" s="5"/>
      <x:c r="G26" s="5"/>
      <x:c r="H26" s="5"/>
      <x:c r="I26" s="5"/>
      <x:c r="J26" s="5"/>
      <x:c r="K26" s="5"/>
      <x:c r="L26" s="5"/>
      <x:c r="M26" s="5"/>
      <x:c r="N26" s="5"/>
      <x:c r="O26" s="5"/>
      <x:c r="P26" s="5"/>
      <x:c r="Q26" s="5"/>
      <x:c r="R26" s="5"/>
      <x:c r="S26" s="5"/>
      <x:c r="T26" s="5"/>
      <x:c r="U26" s="5"/>
      <x:c r="V26" s="5"/>
    </x:row>
    <x:row r="27" ht="24" customHeight="1">
      <x:c r="A27" s="5" t="str">
        <x:v>Cash ROI</x:v>
      </x:c>
      <x:c r="B27" s="18" t="str">
        <x:f>IF(COUNT(B7:B17)&lt;11,"Not measured",IF(B13=0,"Undefined: zero cost",(B26-B13)/B13))</x:f>
        <x:v>Not measured</x:v>
      </x:c>
      <x:c r="C27" s="5"/>
      <x:c r="D27" s="5"/>
      <x:c r="E27" s="5"/>
      <x:c r="F27" s="5"/>
      <x:c r="G27" s="5"/>
      <x:c r="H27" s="5"/>
      <x:c r="I27" s="5"/>
      <x:c r="J27" s="5"/>
      <x:c r="K27" s="5"/>
      <x:c r="L27" s="5"/>
      <x:c r="M27" s="5"/>
      <x:c r="N27" s="5"/>
      <x:c r="O27" s="5"/>
      <x:c r="P27" s="5"/>
      <x:c r="Q27" s="5"/>
      <x:c r="R27" s="5"/>
      <x:c r="S27" s="5"/>
      <x:c r="T27" s="5"/>
      <x:c r="U27" s="5"/>
      <x:c r="V27" s="5"/>
    </x:row>
    <x:row r="28" ht="24" customHeight="1">
      <x:c r="A28" s="5" t="str">
        <x:v>Economic cost GBP</x:v>
      </x:c>
      <x:c r="B28" s="29" t="str">
        <x:f>IF(COUNT(B7:B17)&lt;11,"Not measured",B13+B14*Baseline!B7)</x:f>
        <x:v>Not measured</x:v>
      </x:c>
      <x:c r="C28" s="5"/>
      <x:c r="D28" s="5"/>
      <x:c r="E28" s="5"/>
      <x:c r="F28" s="5"/>
      <x:c r="G28" s="5"/>
      <x:c r="H28" s="5"/>
      <x:c r="I28" s="5"/>
      <x:c r="J28" s="5"/>
      <x:c r="K28" s="5"/>
      <x:c r="L28" s="5"/>
      <x:c r="M28" s="5"/>
      <x:c r="N28" s="5"/>
      <x:c r="O28" s="5"/>
      <x:c r="P28" s="5"/>
      <x:c r="Q28" s="5"/>
      <x:c r="R28" s="5"/>
      <x:c r="S28" s="5"/>
      <x:c r="T28" s="5"/>
      <x:c r="U28" s="5"/>
      <x:c r="V28" s="5"/>
    </x:row>
    <x:row r="29" ht="24" customHeight="1">
      <x:c r="A29" s="5" t="str">
        <x:v>Economic ROI</x:v>
      </x:c>
      <x:c r="B29" s="18" t="str">
        <x:f>IF(COUNT(B7:B17)&lt;11,"Not measured",IF(B24&lt;&gt;"OK","Invalid allocations",IF(B28=0,"Undefined: zero cost",(B26+B25-B28)/B28)))</x:f>
        <x:v>Not measured</x:v>
      </x:c>
      <x:c r="C29" s="5"/>
      <x:c r="D29" s="5"/>
      <x:c r="E29" s="5"/>
      <x:c r="F29" s="5"/>
      <x:c r="G29" s="5"/>
      <x:c r="H29" s="5"/>
      <x:c r="I29" s="5"/>
      <x:c r="J29" s="5"/>
      <x:c r="K29" s="5"/>
      <x:c r="L29" s="5"/>
      <x:c r="M29" s="5"/>
      <x:c r="N29" s="5"/>
      <x:c r="O29" s="5"/>
      <x:c r="P29" s="5"/>
      <x:c r="Q29" s="5"/>
      <x:c r="R29" s="5"/>
      <x:c r="S29" s="5"/>
      <x:c r="T29" s="5"/>
      <x:c r="U29" s="5"/>
      <x:c r="V29" s="5"/>
    </x:row>
    <x:row r="30" ht="24" customHeight="1">
      <x:c r="A30" s="5"/>
      <x:c r="B30" s="5"/>
      <x:c r="C30" s="5"/>
      <x:c r="D30" s="5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  <x:c r="Q30" s="5"/>
      <x:c r="R30" s="5"/>
      <x:c r="S30" s="5"/>
      <x:c r="T30" s="5"/>
      <x:c r="U30" s="5"/>
      <x:c r="V30" s="5"/>
    </x:row>
    <x:row r="31" ht="24" customHeight="1">
      <x:c r="A31" s="5"/>
      <x:c r="B31" s="5"/>
      <x:c r="C31" s="5"/>
      <x:c r="D31" s="5"/>
      <x:c r="E31" s="5"/>
      <x:c r="F31" s="5"/>
      <x:c r="G31" s="5"/>
      <x:c r="H31" s="5"/>
      <x:c r="I31" s="5"/>
      <x:c r="J31" s="5"/>
      <x:c r="K31" s="5"/>
      <x:c r="L31" s="5"/>
      <x:c r="M31" s="5"/>
      <x:c r="N31" s="5"/>
      <x:c r="O31" s="5"/>
      <x:c r="P31" s="5"/>
      <x:c r="Q31" s="5"/>
      <x:c r="R31" s="5"/>
      <x:c r="S31" s="5"/>
      <x:c r="T31" s="5"/>
      <x:c r="U31" s="5"/>
      <x:c r="V31" s="5"/>
    </x:row>
    <x:row r="32" ht="24" customHeight="1">
      <x:c r="A32" s="5"/>
      <x:c r="B32" s="5"/>
      <x:c r="C32" s="5"/>
      <x:c r="D32" s="5"/>
      <x:c r="E32" s="5"/>
      <x:c r="F32" s="5"/>
      <x:c r="G32" s="5"/>
      <x:c r="H32" s="5"/>
      <x:c r="I32" s="5"/>
      <x:c r="J32" s="5"/>
      <x:c r="K32" s="5"/>
      <x:c r="L32" s="5"/>
      <x:c r="M32" s="5"/>
      <x:c r="N32" s="5"/>
      <x:c r="O32" s="5"/>
      <x:c r="P32" s="5"/>
      <x:c r="Q32" s="5"/>
      <x:c r="R32" s="5"/>
      <x:c r="S32" s="5"/>
      <x:c r="T32" s="5"/>
      <x:c r="U32" s="5"/>
      <x:c r="V32" s="5"/>
    </x:row>
    <x:row r="33" ht="24" customHeight="1">
      <x:c r="A33" s="5"/>
      <x:c r="B33" s="5"/>
      <x:c r="C33" s="5"/>
      <x:c r="D33" s="5"/>
      <x:c r="E33" s="5"/>
      <x:c r="F33" s="5"/>
      <x:c r="G33" s="5"/>
      <x:c r="H33" s="5"/>
      <x:c r="I33" s="5"/>
      <x:c r="J33" s="5"/>
      <x:c r="K33" s="5"/>
      <x:c r="L33" s="5"/>
      <x:c r="M33" s="5"/>
      <x:c r="N33" s="5"/>
      <x:c r="O33" s="5"/>
      <x:c r="P33" s="5"/>
      <x:c r="Q33" s="5"/>
      <x:c r="R33" s="5"/>
      <x:c r="S33" s="5"/>
      <x:c r="T33" s="5"/>
      <x:c r="U33" s="5"/>
      <x:c r="V33" s="5"/>
    </x:row>
    <x:row r="34" ht="24" customHeight="1">
      <x:c r="A34" s="5"/>
      <x:c r="B34" s="5"/>
      <x:c r="C34" s="5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  <x:c r="Q34" s="5"/>
      <x:c r="R34" s="5"/>
      <x:c r="S34" s="5"/>
      <x:c r="T34" s="5"/>
      <x:c r="U34" s="5"/>
      <x:c r="V34" s="5"/>
    </x:row>
    <x:row r="35" ht="24" customHeight="1">
      <x:c r="A35" s="5"/>
      <x:c r="B35" s="5"/>
      <x:c r="C35" s="5"/>
      <x:c r="D35" s="5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5"/>
      <x:c r="Q35" s="5"/>
      <x:c r="R35" s="5"/>
      <x:c r="S35" s="5"/>
      <x:c r="T35" s="5"/>
      <x:c r="U35" s="5"/>
      <x:c r="V35" s="5"/>
    </x:row>
    <x:row r="36" ht="24" customHeight="1">
      <x:c r="A36" s="5"/>
      <x:c r="B36" s="5"/>
      <x:c r="C36" s="5"/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  <x:c r="Q36" s="5"/>
      <x:c r="R36" s="5"/>
      <x:c r="S36" s="5"/>
      <x:c r="T36" s="5"/>
      <x:c r="U36" s="5"/>
      <x:c r="V36" s="5"/>
    </x:row>
    <x:row r="37" ht="24" customHeight="1">
      <x:c r="A37" s="5"/>
      <x:c r="B37" s="5"/>
      <x:c r="C37" s="5"/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  <x:c r="Q37" s="5"/>
      <x:c r="R37" s="5"/>
      <x:c r="S37" s="5"/>
      <x:c r="T37" s="5"/>
      <x:c r="U37" s="5"/>
      <x:c r="V37" s="5"/>
    </x:row>
    <x:row r="38" ht="24" customHeight="1">
      <x:c r="A38" s="5"/>
      <x:c r="B38" s="5"/>
      <x:c r="C38" s="5"/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  <x:c r="Q38" s="5"/>
      <x:c r="R38" s="5"/>
      <x:c r="S38" s="5"/>
      <x:c r="T38" s="5"/>
      <x:c r="U38" s="5"/>
      <x:c r="V38" s="5"/>
    </x:row>
    <x:row r="39" ht="24" customHeight="1">
      <x:c r="A39" s="5"/>
      <x:c r="B39" s="5"/>
      <x:c r="C39" s="5"/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  <x:c r="Q39" s="5"/>
      <x:c r="R39" s="5"/>
      <x:c r="S39" s="5"/>
      <x:c r="T39" s="5"/>
      <x:c r="U39" s="5"/>
      <x:c r="V39" s="5"/>
    </x:row>
    <x:row r="40" ht="24" customHeight="1">
      <x:c r="A40" s="5"/>
      <x:c r="B40" s="5"/>
      <x:c r="C40" s="5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  <x:c r="Q40" s="5"/>
      <x:c r="R40" s="5"/>
      <x:c r="S40" s="5"/>
      <x:c r="T40" s="5"/>
      <x:c r="U40" s="5"/>
      <x:c r="V40" s="5"/>
    </x:row>
    <x:row r="41" ht="24" customHeight="1">
      <x:c r="A41" s="5"/>
      <x:c r="B41" s="5"/>
      <x:c r="C41" s="5"/>
      <x:c r="D41" s="5"/>
      <x:c r="E41" s="5"/>
      <x:c r="F41" s="5"/>
      <x:c r="G41" s="5"/>
      <x:c r="H41" s="5"/>
      <x:c r="I41" s="5"/>
      <x:c r="J41" s="5"/>
      <x:c r="K41" s="5"/>
      <x:c r="L41" s="5"/>
      <x:c r="M41" s="5"/>
      <x:c r="N41" s="5"/>
      <x:c r="O41" s="5"/>
      <x:c r="P41" s="5"/>
      <x:c r="Q41" s="5"/>
      <x:c r="R41" s="5"/>
      <x:c r="S41" s="5"/>
      <x:c r="T41" s="5"/>
      <x:c r="U41" s="5"/>
      <x:c r="V41" s="5"/>
    </x:row>
    <x:row r="42" ht="24" customHeight="1">
      <x:c r="A42" s="5"/>
      <x:c r="B42" s="5"/>
      <x:c r="C42" s="5"/>
      <x:c r="D42" s="5"/>
      <x:c r="E42" s="5"/>
      <x:c r="F42" s="5"/>
      <x:c r="G42" s="5"/>
      <x:c r="H42" s="5"/>
      <x:c r="I42" s="5"/>
      <x:c r="J42" s="5"/>
      <x:c r="K42" s="5"/>
      <x:c r="L42" s="5"/>
      <x:c r="M42" s="5"/>
      <x:c r="N42" s="5"/>
      <x:c r="O42" s="5"/>
      <x:c r="P42" s="5"/>
      <x:c r="Q42" s="5"/>
      <x:c r="R42" s="5"/>
      <x:c r="S42" s="5"/>
      <x:c r="T42" s="5"/>
      <x:c r="U42" s="5"/>
      <x:c r="V42" s="5"/>
    </x:row>
    <x:row r="43" ht="24" customHeight="1">
      <x:c r="A43" s="5"/>
      <x:c r="B43" s="5"/>
      <x:c r="C43" s="5"/>
      <x:c r="D43" s="5"/>
      <x:c r="E43" s="5"/>
      <x:c r="F43" s="5"/>
      <x:c r="G43" s="5"/>
      <x:c r="H43" s="5"/>
      <x:c r="I43" s="5"/>
      <x:c r="J43" s="5"/>
      <x:c r="K43" s="5"/>
      <x:c r="L43" s="5"/>
      <x:c r="M43" s="5"/>
      <x:c r="N43" s="5"/>
      <x:c r="O43" s="5"/>
      <x:c r="P43" s="5"/>
      <x:c r="Q43" s="5"/>
      <x:c r="R43" s="5"/>
      <x:c r="S43" s="5"/>
      <x:c r="T43" s="5"/>
      <x:c r="U43" s="5"/>
      <x:c r="V43" s="5"/>
    </x:row>
    <x:row r="44" ht="24" customHeight="1">
      <x:c r="A44" s="5"/>
      <x:c r="B44" s="5"/>
      <x:c r="C44" s="5"/>
      <x:c r="D44" s="5"/>
      <x:c r="E44" s="5"/>
      <x:c r="F44" s="5"/>
      <x:c r="G44" s="5"/>
      <x:c r="H44" s="5"/>
      <x:c r="I44" s="5"/>
      <x:c r="J44" s="5"/>
      <x:c r="K44" s="5"/>
      <x:c r="L44" s="5"/>
      <x:c r="M44" s="5"/>
      <x:c r="N44" s="5"/>
      <x:c r="O44" s="5"/>
      <x:c r="P44" s="5"/>
      <x:c r="Q44" s="5"/>
      <x:c r="R44" s="5"/>
      <x:c r="S44" s="5"/>
      <x:c r="T44" s="5"/>
      <x:c r="U44" s="5"/>
      <x:c r="V44" s="5"/>
    </x:row>
    <x:row r="45" ht="24" customHeight="1">
      <x:c r="A45" s="5"/>
      <x:c r="B45" s="5"/>
      <x:c r="C45" s="5"/>
      <x:c r="D45" s="5"/>
      <x:c r="E45" s="5"/>
      <x:c r="F45" s="5"/>
      <x:c r="G45" s="5"/>
      <x:c r="H45" s="5"/>
      <x:c r="I45" s="5"/>
      <x:c r="J45" s="5"/>
      <x:c r="K45" s="5"/>
      <x:c r="L45" s="5"/>
      <x:c r="M45" s="5"/>
      <x:c r="N45" s="5"/>
      <x:c r="O45" s="5"/>
      <x:c r="P45" s="5"/>
      <x:c r="Q45" s="5"/>
      <x:c r="R45" s="5"/>
      <x:c r="S45" s="5"/>
      <x:c r="T45" s="5"/>
      <x:c r="U45" s="5"/>
      <x:c r="V45" s="5"/>
    </x:row>
    <x:row r="46" ht="24" customHeight="1">
      <x:c r="A46" s="5"/>
      <x:c r="B46" s="5"/>
      <x:c r="C46" s="5"/>
      <x:c r="D46" s="5"/>
      <x:c r="E46" s="5"/>
      <x:c r="F46" s="5"/>
      <x:c r="G46" s="5"/>
      <x:c r="H46" s="5"/>
      <x:c r="I46" s="5"/>
      <x:c r="J46" s="5"/>
      <x:c r="K46" s="5"/>
      <x:c r="L46" s="5"/>
      <x:c r="M46" s="5"/>
      <x:c r="N46" s="5"/>
      <x:c r="O46" s="5"/>
      <x:c r="P46" s="5"/>
      <x:c r="Q46" s="5"/>
      <x:c r="R46" s="5"/>
      <x:c r="S46" s="5"/>
      <x:c r="T46" s="5"/>
      <x:c r="U46" s="5"/>
      <x:c r="V46" s="5"/>
    </x:row>
    <x:row r="47" ht="24" customHeight="1">
      <x:c r="A47" s="5"/>
      <x:c r="B47" s="5"/>
      <x:c r="C47" s="5"/>
      <x:c r="D47" s="5"/>
      <x:c r="E47" s="5"/>
      <x:c r="F47" s="5"/>
      <x:c r="G47" s="5"/>
      <x:c r="H47" s="5"/>
      <x:c r="I47" s="5"/>
      <x:c r="J47" s="5"/>
      <x:c r="K47" s="5"/>
      <x:c r="L47" s="5"/>
      <x:c r="M47" s="5"/>
      <x:c r="N47" s="5"/>
      <x:c r="O47" s="5"/>
      <x:c r="P47" s="5"/>
      <x:c r="Q47" s="5"/>
      <x:c r="R47" s="5"/>
      <x:c r="S47" s="5"/>
      <x:c r="T47" s="5"/>
      <x:c r="U47" s="5"/>
      <x:c r="V47" s="5"/>
    </x:row>
    <x:row r="48" ht="24" customHeight="1">
      <x:c r="A48" s="5"/>
      <x:c r="B48" s="5"/>
      <x:c r="C48" s="5"/>
      <x:c r="D48" s="5"/>
      <x:c r="E48" s="5"/>
      <x:c r="F48" s="5"/>
      <x:c r="G48" s="5"/>
      <x:c r="H48" s="5"/>
      <x:c r="I48" s="5"/>
      <x:c r="J48" s="5"/>
      <x:c r="K48" s="5"/>
      <x:c r="L48" s="5"/>
      <x:c r="M48" s="5"/>
      <x:c r="N48" s="5"/>
      <x:c r="O48" s="5"/>
      <x:c r="P48" s="5"/>
      <x:c r="Q48" s="5"/>
      <x:c r="R48" s="5"/>
      <x:c r="S48" s="5"/>
      <x:c r="T48" s="5"/>
      <x:c r="U48" s="5"/>
      <x:c r="V48" s="5"/>
    </x:row>
    <x:row r="49" ht="24" customHeight="1">
      <x:c r="A49" s="5"/>
      <x:c r="B49" s="5"/>
      <x:c r="C49" s="5"/>
      <x:c r="D49" s="5"/>
      <x:c r="E49" s="5"/>
      <x:c r="F49" s="5"/>
      <x:c r="G49" s="5"/>
      <x:c r="H49" s="5"/>
      <x:c r="I49" s="5"/>
      <x:c r="J49" s="5"/>
      <x:c r="K49" s="5"/>
      <x:c r="L49" s="5"/>
      <x:c r="M49" s="5"/>
      <x:c r="N49" s="5"/>
      <x:c r="O49" s="5"/>
      <x:c r="P49" s="5"/>
      <x:c r="Q49" s="5"/>
      <x:c r="R49" s="5"/>
      <x:c r="S49" s="5"/>
      <x:c r="T49" s="5"/>
      <x:c r="U49" s="5"/>
      <x:c r="V49" s="5"/>
    </x:row>
    <x:row r="50" ht="24" customHeight="1">
      <x:c r="A50" s="5"/>
      <x:c r="B50" s="5"/>
      <x:c r="C50" s="5"/>
      <x:c r="D50" s="5"/>
      <x:c r="E50" s="5"/>
      <x:c r="F50" s="5"/>
      <x:c r="G50" s="5"/>
      <x:c r="H50" s="5"/>
      <x:c r="I50" s="5"/>
      <x:c r="J50" s="5"/>
      <x:c r="K50" s="5"/>
      <x:c r="L50" s="5"/>
      <x:c r="M50" s="5"/>
      <x:c r="N50" s="5"/>
      <x:c r="O50" s="5"/>
      <x:c r="P50" s="5"/>
      <x:c r="Q50" s="5"/>
      <x:c r="R50" s="5"/>
      <x:c r="S50" s="5"/>
      <x:c r="T50" s="5"/>
      <x:c r="U50" s="5"/>
      <x:c r="V50" s="5"/>
    </x:row>
    <x:row r="51" ht="24" customHeight="1">
      <x:c r="A51" s="5"/>
      <x:c r="B51" s="5"/>
      <x:c r="C51" s="5"/>
      <x:c r="D51" s="5"/>
      <x:c r="E51" s="5"/>
      <x:c r="F51" s="5"/>
      <x:c r="G51" s="5"/>
      <x:c r="H51" s="5"/>
      <x:c r="I51" s="5"/>
      <x:c r="J51" s="5"/>
      <x:c r="K51" s="5"/>
      <x:c r="L51" s="5"/>
      <x:c r="M51" s="5"/>
      <x:c r="N51" s="5"/>
      <x:c r="O51" s="5"/>
      <x:c r="P51" s="5"/>
      <x:c r="Q51" s="5"/>
      <x:c r="R51" s="5"/>
      <x:c r="S51" s="5"/>
      <x:c r="T51" s="5"/>
      <x:c r="U51" s="5"/>
      <x:c r="V51" s="5"/>
    </x:row>
    <x:row r="52" ht="24" customHeight="1">
      <x:c r="A52" s="5"/>
      <x:c r="B52" s="5"/>
      <x:c r="C52" s="5"/>
      <x:c r="D52" s="5"/>
      <x:c r="E52" s="5"/>
      <x:c r="F52" s="5"/>
      <x:c r="G52" s="5"/>
      <x:c r="H52" s="5"/>
      <x:c r="I52" s="5"/>
      <x:c r="J52" s="5"/>
      <x:c r="K52" s="5"/>
      <x:c r="L52" s="5"/>
      <x:c r="M52" s="5"/>
      <x:c r="N52" s="5"/>
      <x:c r="O52" s="5"/>
      <x:c r="P52" s="5"/>
      <x:c r="Q52" s="5"/>
      <x:c r="R52" s="5"/>
      <x:c r="S52" s="5"/>
      <x:c r="T52" s="5"/>
      <x:c r="U52" s="5"/>
      <x:c r="V52" s="5"/>
    </x:row>
    <x:row r="53" ht="24" customHeight="1">
      <x:c r="A53" s="5"/>
      <x:c r="B53" s="5"/>
      <x:c r="C53" s="5"/>
      <x:c r="D53" s="5"/>
      <x:c r="E53" s="5"/>
      <x:c r="F53" s="5"/>
      <x:c r="G53" s="5"/>
      <x:c r="H53" s="5"/>
      <x:c r="I53" s="5"/>
      <x:c r="J53" s="5"/>
      <x:c r="K53" s="5"/>
      <x:c r="L53" s="5"/>
      <x:c r="M53" s="5"/>
      <x:c r="N53" s="5"/>
      <x:c r="O53" s="5"/>
      <x:c r="P53" s="5"/>
      <x:c r="Q53" s="5"/>
      <x:c r="R53" s="5"/>
      <x:c r="S53" s="5"/>
      <x:c r="T53" s="5"/>
      <x:c r="U53" s="5"/>
      <x:c r="V53" s="5"/>
    </x:row>
    <x:row r="54" ht="24" customHeight="1">
      <x:c r="A54" s="5"/>
      <x:c r="B54" s="5"/>
      <x:c r="C54" s="5"/>
      <x:c r="D54" s="5"/>
      <x:c r="E54" s="5"/>
      <x:c r="F54" s="5"/>
      <x:c r="G54" s="5"/>
      <x:c r="H54" s="5"/>
      <x:c r="I54" s="5"/>
      <x:c r="J54" s="5"/>
      <x:c r="K54" s="5"/>
      <x:c r="L54" s="5"/>
      <x:c r="M54" s="5"/>
      <x:c r="N54" s="5"/>
      <x:c r="O54" s="5"/>
      <x:c r="P54" s="5"/>
      <x:c r="Q54" s="5"/>
      <x:c r="R54" s="5"/>
      <x:c r="S54" s="5"/>
      <x:c r="T54" s="5"/>
      <x:c r="U54" s="5"/>
      <x:c r="V54" s="5"/>
    </x:row>
    <x:row r="55" ht="24" customHeight="1">
      <x:c r="A55" s="5"/>
      <x:c r="B55" s="5"/>
      <x:c r="C55" s="5"/>
      <x:c r="D55" s="5"/>
      <x:c r="E55" s="5"/>
      <x:c r="F55" s="5"/>
      <x:c r="G55" s="5"/>
      <x:c r="H55" s="5"/>
      <x:c r="I55" s="5"/>
      <x:c r="J55" s="5"/>
      <x:c r="K55" s="5"/>
      <x:c r="L55" s="5"/>
      <x:c r="M55" s="5"/>
      <x:c r="N55" s="5"/>
      <x:c r="O55" s="5"/>
      <x:c r="P55" s="5"/>
      <x:c r="Q55" s="5"/>
      <x:c r="R55" s="5"/>
      <x:c r="S55" s="5"/>
      <x:c r="T55" s="5"/>
      <x:c r="U55" s="5"/>
      <x:c r="V55" s="5"/>
    </x:row>
    <x:row r="56" ht="24" customHeight="1">
      <x:c r="A56" s="5"/>
      <x:c r="B56" s="5"/>
      <x:c r="C56" s="5"/>
      <x:c r="D56" s="5"/>
      <x:c r="E56" s="5"/>
      <x:c r="F56" s="5"/>
      <x:c r="G56" s="5"/>
      <x:c r="H56" s="5"/>
      <x:c r="I56" s="5"/>
      <x:c r="J56" s="5"/>
      <x:c r="K56" s="5"/>
      <x:c r="L56" s="5"/>
      <x:c r="M56" s="5"/>
      <x:c r="N56" s="5"/>
      <x:c r="O56" s="5"/>
      <x:c r="P56" s="5"/>
      <x:c r="Q56" s="5"/>
      <x:c r="R56" s="5"/>
      <x:c r="S56" s="5"/>
      <x:c r="T56" s="5"/>
      <x:c r="U56" s="5"/>
      <x:c r="V56" s="5"/>
    </x:row>
    <x:row r="57" ht="24" customHeight="1">
      <x:c r="A57" s="5"/>
      <x:c r="B57" s="5"/>
      <x:c r="C57" s="5"/>
      <x:c r="D57" s="5"/>
      <x:c r="E57" s="5"/>
      <x:c r="F57" s="5"/>
      <x:c r="G57" s="5"/>
      <x:c r="H57" s="5"/>
      <x:c r="I57" s="5"/>
      <x:c r="J57" s="5"/>
      <x:c r="K57" s="5"/>
      <x:c r="L57" s="5"/>
      <x:c r="M57" s="5"/>
      <x:c r="N57" s="5"/>
      <x:c r="O57" s="5"/>
      <x:c r="P57" s="5"/>
      <x:c r="Q57" s="5"/>
      <x:c r="R57" s="5"/>
      <x:c r="S57" s="5"/>
      <x:c r="T57" s="5"/>
      <x:c r="U57" s="5"/>
      <x:c r="V57" s="5"/>
    </x:row>
    <x:row r="58" ht="24" customHeight="1">
      <x:c r="A58" s="5"/>
      <x:c r="B58" s="5"/>
      <x:c r="C58" s="5"/>
      <x:c r="D58" s="5"/>
      <x:c r="E58" s="5"/>
      <x:c r="F58" s="5"/>
      <x:c r="G58" s="5"/>
      <x:c r="H58" s="5"/>
      <x:c r="I58" s="5"/>
      <x:c r="J58" s="5"/>
      <x:c r="K58" s="5"/>
      <x:c r="L58" s="5"/>
      <x:c r="M58" s="5"/>
      <x:c r="N58" s="5"/>
      <x:c r="O58" s="5"/>
      <x:c r="P58" s="5"/>
      <x:c r="Q58" s="5"/>
      <x:c r="R58" s="5"/>
      <x:c r="S58" s="5"/>
      <x:c r="T58" s="5"/>
      <x:c r="U58" s="5"/>
      <x:c r="V58" s="5"/>
    </x:row>
    <x:row r="59" ht="24" customHeight="1">
      <x:c r="A59" s="5"/>
      <x:c r="B59" s="5"/>
      <x:c r="C59" s="5"/>
      <x:c r="D59" s="5"/>
      <x:c r="E59" s="5"/>
      <x:c r="F59" s="5"/>
      <x:c r="G59" s="5"/>
      <x:c r="H59" s="5"/>
      <x:c r="I59" s="5"/>
      <x:c r="J59" s="5"/>
      <x:c r="K59" s="5"/>
      <x:c r="L59" s="5"/>
      <x:c r="M59" s="5"/>
      <x:c r="N59" s="5"/>
      <x:c r="O59" s="5"/>
      <x:c r="P59" s="5"/>
      <x:c r="Q59" s="5"/>
      <x:c r="R59" s="5"/>
      <x:c r="S59" s="5"/>
      <x:c r="T59" s="5"/>
      <x:c r="U59" s="5"/>
      <x:c r="V59" s="5"/>
    </x:row>
    <x:row r="60" ht="24" customHeight="1">
      <x:c r="A60" s="5"/>
      <x:c r="B60" s="5"/>
      <x:c r="C60" s="5"/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  <x:c r="O60" s="5"/>
      <x:c r="P60" s="5"/>
      <x:c r="Q60" s="5"/>
      <x:c r="R60" s="5"/>
      <x:c r="S60" s="5"/>
      <x:c r="T60" s="5"/>
      <x:c r="U60" s="5"/>
      <x:c r="V60" s="5"/>
    </x:row>
    <x:row r="61" ht="24" customHeight="1">
      <x:c r="A61" s="5"/>
      <x:c r="B61" s="5"/>
      <x:c r="C61" s="5"/>
      <x:c r="D61" s="5"/>
      <x:c r="E61" s="5"/>
      <x:c r="F61" s="5"/>
      <x:c r="G61" s="5"/>
      <x:c r="H61" s="5"/>
      <x:c r="I61" s="5"/>
      <x:c r="J61" s="5"/>
      <x:c r="K61" s="5"/>
      <x:c r="L61" s="5"/>
      <x:c r="M61" s="5"/>
      <x:c r="N61" s="5"/>
      <x:c r="O61" s="5"/>
      <x:c r="P61" s="5"/>
      <x:c r="Q61" s="5"/>
      <x:c r="R61" s="5"/>
      <x:c r="S61" s="5"/>
      <x:c r="T61" s="5"/>
      <x:c r="U61" s="5"/>
      <x:c r="V61" s="5"/>
    </x:row>
    <x:row r="62" ht="24" customHeight="1">
      <x:c r="A62" s="5"/>
      <x:c r="B62" s="5"/>
      <x:c r="C62" s="5"/>
      <x:c r="D62" s="5"/>
      <x:c r="E62" s="5"/>
      <x:c r="F62" s="5"/>
      <x:c r="G62" s="5"/>
      <x:c r="H62" s="5"/>
      <x:c r="I62" s="5"/>
      <x:c r="J62" s="5"/>
      <x:c r="K62" s="5"/>
      <x:c r="L62" s="5"/>
      <x:c r="M62" s="5"/>
      <x:c r="N62" s="5"/>
      <x:c r="O62" s="5"/>
      <x:c r="P62" s="5"/>
      <x:c r="Q62" s="5"/>
      <x:c r="R62" s="5"/>
      <x:c r="S62" s="5"/>
      <x:c r="T62" s="5"/>
      <x:c r="U62" s="5"/>
      <x:c r="V62" s="5"/>
    </x:row>
    <x:row r="63" ht="24" customHeight="1">
      <x:c r="A63" s="5"/>
      <x:c r="B63" s="5"/>
      <x:c r="C63" s="5"/>
      <x:c r="D63" s="5"/>
      <x:c r="E63" s="5"/>
      <x:c r="F63" s="5"/>
      <x:c r="G63" s="5"/>
      <x:c r="H63" s="5"/>
      <x:c r="I63" s="5"/>
      <x:c r="J63" s="5"/>
      <x:c r="K63" s="5"/>
      <x:c r="L63" s="5"/>
      <x:c r="M63" s="5"/>
      <x:c r="N63" s="5"/>
      <x:c r="O63" s="5"/>
      <x:c r="P63" s="5"/>
      <x:c r="Q63" s="5"/>
      <x:c r="R63" s="5"/>
      <x:c r="S63" s="5"/>
      <x:c r="T63" s="5"/>
      <x:c r="U63" s="5"/>
      <x:c r="V63" s="5"/>
    </x:row>
    <x:row r="64" ht="24" customHeight="1">
      <x:c r="A64" s="5"/>
      <x:c r="B64" s="5"/>
      <x:c r="C64" s="5"/>
      <x:c r="D64" s="5"/>
      <x:c r="E64" s="5"/>
      <x:c r="F64" s="5"/>
      <x:c r="G64" s="5"/>
      <x:c r="H64" s="5"/>
      <x:c r="I64" s="5"/>
      <x:c r="J64" s="5"/>
      <x:c r="K64" s="5"/>
      <x:c r="L64" s="5"/>
      <x:c r="M64" s="5"/>
      <x:c r="N64" s="5"/>
      <x:c r="O64" s="5"/>
      <x:c r="P64" s="5"/>
      <x:c r="Q64" s="5"/>
      <x:c r="R64" s="5"/>
      <x:c r="S64" s="5"/>
      <x:c r="T64" s="5"/>
      <x:c r="U64" s="5"/>
      <x:c r="V64" s="5"/>
    </x:row>
    <x:row r="65" ht="24" customHeight="1">
      <x:c r="A65" s="5"/>
      <x:c r="B65" s="5"/>
      <x:c r="C65" s="5"/>
      <x:c r="D65" s="5"/>
      <x:c r="E65" s="5"/>
      <x:c r="F65" s="5"/>
      <x:c r="G65" s="5"/>
      <x:c r="H65" s="5"/>
      <x:c r="I65" s="5"/>
      <x:c r="J65" s="5"/>
      <x:c r="K65" s="5"/>
      <x:c r="L65" s="5"/>
      <x:c r="M65" s="5"/>
      <x:c r="N65" s="5"/>
      <x:c r="O65" s="5"/>
      <x:c r="P65" s="5"/>
      <x:c r="Q65" s="5"/>
      <x:c r="R65" s="5"/>
      <x:c r="S65" s="5"/>
      <x:c r="T65" s="5"/>
      <x:c r="U65" s="5"/>
      <x:c r="V65" s="5"/>
    </x:row>
    <x:row r="66" ht="24" customHeight="1">
      <x:c r="A66" s="5"/>
      <x:c r="B66" s="5"/>
      <x:c r="C66" s="5"/>
      <x:c r="D66" s="5"/>
      <x:c r="E66" s="5"/>
      <x:c r="F66" s="5"/>
      <x:c r="G66" s="5"/>
      <x:c r="H66" s="5"/>
      <x:c r="I66" s="5"/>
      <x:c r="J66" s="5"/>
      <x:c r="K66" s="5"/>
      <x:c r="L66" s="5"/>
      <x:c r="M66" s="5"/>
      <x:c r="N66" s="5"/>
      <x:c r="O66" s="5"/>
      <x:c r="P66" s="5"/>
      <x:c r="Q66" s="5"/>
      <x:c r="R66" s="5"/>
      <x:c r="S66" s="5"/>
      <x:c r="T66" s="5"/>
      <x:c r="U66" s="5"/>
      <x:c r="V66" s="5"/>
    </x:row>
    <x:row r="67" ht="24" customHeight="1">
      <x:c r="A67" s="5"/>
      <x:c r="B67" s="5"/>
      <x:c r="C67" s="5"/>
      <x:c r="D67" s="5"/>
      <x:c r="E67" s="5"/>
      <x:c r="F67" s="5"/>
      <x:c r="G67" s="5"/>
      <x:c r="H67" s="5"/>
      <x:c r="I67" s="5"/>
      <x:c r="J67" s="5"/>
      <x:c r="K67" s="5"/>
      <x:c r="L67" s="5"/>
      <x:c r="M67" s="5"/>
      <x:c r="N67" s="5"/>
      <x:c r="O67" s="5"/>
      <x:c r="P67" s="5"/>
      <x:c r="Q67" s="5"/>
      <x:c r="R67" s="5"/>
      <x:c r="S67" s="5"/>
      <x:c r="T67" s="5"/>
      <x:c r="U67" s="5"/>
      <x:c r="V67" s="5"/>
    </x:row>
    <x:row r="68" ht="24" customHeight="1">
      <x:c r="A68" s="5"/>
      <x:c r="B68" s="5"/>
      <x:c r="C68" s="5"/>
      <x:c r="D68" s="5"/>
      <x:c r="E68" s="5"/>
      <x:c r="F68" s="5"/>
      <x:c r="G68" s="5"/>
      <x:c r="H68" s="5"/>
      <x:c r="I68" s="5"/>
      <x:c r="J68" s="5"/>
      <x:c r="K68" s="5"/>
      <x:c r="L68" s="5"/>
      <x:c r="M68" s="5"/>
      <x:c r="N68" s="5"/>
      <x:c r="O68" s="5"/>
      <x:c r="P68" s="5"/>
      <x:c r="Q68" s="5"/>
      <x:c r="R68" s="5"/>
      <x:c r="S68" s="5"/>
      <x:c r="T68" s="5"/>
      <x:c r="U68" s="5"/>
      <x:c r="V68" s="5"/>
    </x:row>
    <x:row r="69" ht="24" customHeight="1">
      <x:c r="A69" s="5"/>
      <x:c r="B69" s="5"/>
      <x:c r="C69" s="5"/>
      <x:c r="D69" s="5"/>
      <x:c r="E69" s="5"/>
      <x:c r="F69" s="5"/>
      <x:c r="G69" s="5"/>
      <x:c r="H69" s="5"/>
      <x:c r="I69" s="5"/>
      <x:c r="J69" s="5"/>
      <x:c r="K69" s="5"/>
      <x:c r="L69" s="5"/>
      <x:c r="M69" s="5"/>
      <x:c r="N69" s="5"/>
      <x:c r="O69" s="5"/>
      <x:c r="P69" s="5"/>
      <x:c r="Q69" s="5"/>
      <x:c r="R69" s="5"/>
      <x:c r="S69" s="5"/>
      <x:c r="T69" s="5"/>
      <x:c r="U69" s="5"/>
      <x:c r="V69" s="5"/>
    </x:row>
    <x:row r="70" ht="24" customHeight="1">
      <x:c r="A70" s="5"/>
      <x:c r="B70" s="5"/>
      <x:c r="C70" s="5"/>
      <x:c r="D70" s="5"/>
      <x:c r="E70" s="5"/>
      <x:c r="F70" s="5"/>
      <x:c r="G70" s="5"/>
      <x:c r="H70" s="5"/>
      <x:c r="I70" s="5"/>
      <x:c r="J70" s="5"/>
      <x:c r="K70" s="5"/>
      <x:c r="L70" s="5"/>
      <x:c r="M70" s="5"/>
      <x:c r="N70" s="5"/>
      <x:c r="O70" s="5"/>
      <x:c r="P70" s="5"/>
      <x:c r="Q70" s="5"/>
      <x:c r="R70" s="5"/>
      <x:c r="S70" s="5"/>
      <x:c r="T70" s="5"/>
      <x:c r="U70" s="5"/>
      <x:c r="V70" s="5"/>
    </x:row>
    <x:row r="71" ht="24" customHeight="1">
      <x:c r="A71" s="5"/>
      <x:c r="B71" s="5"/>
      <x:c r="C71" s="5"/>
      <x:c r="D71" s="5"/>
      <x:c r="E71" s="5"/>
      <x:c r="F71" s="5"/>
      <x:c r="G71" s="5"/>
      <x:c r="H71" s="5"/>
      <x:c r="I71" s="5"/>
      <x:c r="J71" s="5"/>
      <x:c r="K71" s="5"/>
      <x:c r="L71" s="5"/>
      <x:c r="M71" s="5"/>
      <x:c r="N71" s="5"/>
      <x:c r="O71" s="5"/>
      <x:c r="P71" s="5"/>
      <x:c r="Q71" s="5"/>
      <x:c r="R71" s="5"/>
      <x:c r="S71" s="5"/>
      <x:c r="T71" s="5"/>
      <x:c r="U71" s="5"/>
      <x:c r="V71" s="5"/>
    </x:row>
    <x:row r="72" ht="24" customHeight="1">
      <x:c r="A72" s="5"/>
      <x:c r="B72" s="5"/>
      <x:c r="C72" s="5"/>
      <x:c r="D72" s="5"/>
      <x:c r="E72" s="5"/>
      <x:c r="F72" s="5"/>
      <x:c r="G72" s="5"/>
      <x:c r="H72" s="5"/>
      <x:c r="I72" s="5"/>
      <x:c r="J72" s="5"/>
      <x:c r="K72" s="5"/>
      <x:c r="L72" s="5"/>
      <x:c r="M72" s="5"/>
      <x:c r="N72" s="5"/>
      <x:c r="O72" s="5"/>
      <x:c r="P72" s="5"/>
      <x:c r="Q72" s="5"/>
      <x:c r="R72" s="5"/>
      <x:c r="S72" s="5"/>
      <x:c r="T72" s="5"/>
      <x:c r="U72" s="5"/>
      <x:c r="V72" s="5"/>
    </x:row>
    <x:row r="73" ht="24" customHeight="1">
      <x:c r="A73" s="5"/>
      <x:c r="B73" s="5"/>
      <x:c r="C73" s="5"/>
      <x:c r="D73" s="5"/>
      <x:c r="E73" s="5"/>
      <x:c r="F73" s="5"/>
      <x:c r="G73" s="5"/>
      <x:c r="H73" s="5"/>
      <x:c r="I73" s="5"/>
      <x:c r="J73" s="5"/>
      <x:c r="K73" s="5"/>
      <x:c r="L73" s="5"/>
      <x:c r="M73" s="5"/>
      <x:c r="N73" s="5"/>
      <x:c r="O73" s="5"/>
      <x:c r="P73" s="5"/>
      <x:c r="Q73" s="5"/>
      <x:c r="R73" s="5"/>
      <x:c r="S73" s="5"/>
      <x:c r="T73" s="5"/>
      <x:c r="U73" s="5"/>
      <x:c r="V73" s="5"/>
    </x:row>
    <x:row r="74" ht="24" customHeight="1">
      <x:c r="A74" s="5"/>
      <x:c r="B74" s="5"/>
      <x:c r="C74" s="5"/>
      <x:c r="D74" s="5"/>
      <x:c r="E74" s="5"/>
      <x:c r="F74" s="5"/>
      <x:c r="G74" s="5"/>
      <x:c r="H74" s="5"/>
      <x:c r="I74" s="5"/>
      <x:c r="J74" s="5"/>
      <x:c r="K74" s="5"/>
      <x:c r="L74" s="5"/>
      <x:c r="M74" s="5"/>
      <x:c r="N74" s="5"/>
      <x:c r="O74" s="5"/>
      <x:c r="P74" s="5"/>
      <x:c r="Q74" s="5"/>
      <x:c r="R74" s="5"/>
      <x:c r="S74" s="5"/>
      <x:c r="T74" s="5"/>
      <x:c r="U74" s="5"/>
      <x:c r="V74" s="5"/>
    </x:row>
    <x:row r="75" ht="24" customHeight="1">
      <x:c r="A75" s="5"/>
      <x:c r="B75" s="5"/>
      <x:c r="C75" s="5"/>
      <x:c r="D75" s="5"/>
      <x:c r="E75" s="5"/>
      <x:c r="F75" s="5"/>
      <x:c r="G75" s="5"/>
      <x:c r="H75" s="5"/>
      <x:c r="I75" s="5"/>
      <x:c r="J75" s="5"/>
      <x:c r="K75" s="5"/>
      <x:c r="L75" s="5"/>
      <x:c r="M75" s="5"/>
      <x:c r="N75" s="5"/>
      <x:c r="O75" s="5"/>
      <x:c r="P75" s="5"/>
      <x:c r="Q75" s="5"/>
      <x:c r="R75" s="5"/>
      <x:c r="S75" s="5"/>
      <x:c r="T75" s="5"/>
      <x:c r="U75" s="5"/>
      <x:c r="V75" s="5"/>
    </x:row>
    <x:row r="76" ht="24" customHeight="1">
      <x:c r="A76" s="5"/>
      <x:c r="B76" s="5"/>
      <x:c r="C76" s="5"/>
      <x:c r="D76" s="5"/>
      <x:c r="E76" s="5"/>
      <x:c r="F76" s="5"/>
      <x:c r="G76" s="5"/>
      <x:c r="H76" s="5"/>
      <x:c r="I76" s="5"/>
      <x:c r="J76" s="5"/>
      <x:c r="K76" s="5"/>
      <x:c r="L76" s="5"/>
      <x:c r="M76" s="5"/>
      <x:c r="N76" s="5"/>
      <x:c r="O76" s="5"/>
      <x:c r="P76" s="5"/>
      <x:c r="Q76" s="5"/>
      <x:c r="R76" s="5"/>
      <x:c r="S76" s="5"/>
      <x:c r="T76" s="5"/>
      <x:c r="U76" s="5"/>
      <x:c r="V76" s="5"/>
    </x:row>
    <x:row r="77" ht="24" customHeight="1">
      <x:c r="A77" s="5"/>
      <x:c r="B77" s="5"/>
      <x:c r="C77" s="5"/>
      <x:c r="D77" s="5"/>
      <x:c r="E77" s="5"/>
      <x:c r="F77" s="5"/>
      <x:c r="G77" s="5"/>
      <x:c r="H77" s="5"/>
      <x:c r="I77" s="5"/>
      <x:c r="J77" s="5"/>
      <x:c r="K77" s="5"/>
      <x:c r="L77" s="5"/>
      <x:c r="M77" s="5"/>
      <x:c r="N77" s="5"/>
      <x:c r="O77" s="5"/>
      <x:c r="P77" s="5"/>
      <x:c r="Q77" s="5"/>
      <x:c r="R77" s="5"/>
      <x:c r="S77" s="5"/>
      <x:c r="T77" s="5"/>
      <x:c r="U77" s="5"/>
      <x:c r="V77" s="5"/>
    </x:row>
    <x:row r="78" ht="24" customHeight="1">
      <x:c r="A78" s="5"/>
      <x:c r="B78" s="5"/>
      <x:c r="C78" s="5"/>
      <x:c r="D78" s="5"/>
      <x:c r="E78" s="5"/>
      <x:c r="F78" s="5"/>
      <x:c r="G78" s="5"/>
      <x:c r="H78" s="5"/>
      <x:c r="I78" s="5"/>
      <x:c r="J78" s="5"/>
      <x:c r="K78" s="5"/>
      <x:c r="L78" s="5"/>
      <x:c r="M78" s="5"/>
      <x:c r="N78" s="5"/>
      <x:c r="O78" s="5"/>
      <x:c r="P78" s="5"/>
      <x:c r="Q78" s="5"/>
      <x:c r="R78" s="5"/>
      <x:c r="S78" s="5"/>
      <x:c r="T78" s="5"/>
      <x:c r="U78" s="5"/>
      <x:c r="V78" s="5"/>
    </x:row>
    <x:row r="79" ht="24" customHeight="1">
      <x:c r="A79" s="5"/>
      <x:c r="B79" s="5"/>
      <x:c r="C79" s="5"/>
      <x:c r="D79" s="5"/>
      <x:c r="E79" s="5"/>
      <x:c r="F79" s="5"/>
      <x:c r="G79" s="5"/>
      <x:c r="H79" s="5"/>
      <x:c r="I79" s="5"/>
      <x:c r="J79" s="5"/>
      <x:c r="K79" s="5"/>
      <x:c r="L79" s="5"/>
      <x:c r="M79" s="5"/>
      <x:c r="N79" s="5"/>
      <x:c r="O79" s="5"/>
      <x:c r="P79" s="5"/>
      <x:c r="Q79" s="5"/>
      <x:c r="R79" s="5"/>
      <x:c r="S79" s="5"/>
      <x:c r="T79" s="5"/>
      <x:c r="U79" s="5"/>
      <x:c r="V79" s="5"/>
    </x:row>
    <x:row r="80" ht="24" customHeight="1">
      <x:c r="A80" s="5"/>
      <x:c r="B80" s="5"/>
      <x:c r="C80" s="5"/>
      <x:c r="D80" s="5"/>
      <x:c r="E80" s="5"/>
      <x:c r="F80" s="5"/>
      <x:c r="G80" s="5"/>
      <x:c r="H80" s="5"/>
      <x:c r="I80" s="5"/>
      <x:c r="J80" s="5"/>
      <x:c r="K80" s="5"/>
      <x:c r="L80" s="5"/>
      <x:c r="M80" s="5"/>
      <x:c r="N80" s="5"/>
      <x:c r="O80" s="5"/>
      <x:c r="P80" s="5"/>
      <x:c r="Q80" s="5"/>
      <x:c r="R80" s="5"/>
      <x:c r="S80" s="5"/>
      <x:c r="T80" s="5"/>
      <x:c r="U80" s="5"/>
      <x:c r="V80" s="5"/>
    </x:row>
    <x:row r="81" ht="24" customHeight="1">
      <x:c r="A81" s="5"/>
      <x:c r="B81" s="5"/>
      <x:c r="C81" s="5"/>
      <x:c r="D81" s="5"/>
      <x:c r="E81" s="5"/>
      <x:c r="F81" s="5"/>
      <x:c r="G81" s="5"/>
      <x:c r="H81" s="5"/>
      <x:c r="I81" s="5"/>
      <x:c r="J81" s="5"/>
      <x:c r="K81" s="5"/>
      <x:c r="L81" s="5"/>
      <x:c r="M81" s="5"/>
      <x:c r="N81" s="5"/>
      <x:c r="O81" s="5"/>
      <x:c r="P81" s="5"/>
      <x:c r="Q81" s="5"/>
      <x:c r="R81" s="5"/>
      <x:c r="S81" s="5"/>
      <x:c r="T81" s="5"/>
      <x:c r="U81" s="5"/>
      <x:c r="V81" s="5"/>
    </x:row>
    <x:row r="82" ht="24" customHeight="1">
      <x:c r="A82" s="5"/>
      <x:c r="B82" s="5"/>
      <x:c r="C82" s="5"/>
      <x:c r="D82" s="5"/>
      <x:c r="E82" s="5"/>
      <x:c r="F82" s="5"/>
      <x:c r="G82" s="5"/>
      <x:c r="H82" s="5"/>
      <x:c r="I82" s="5"/>
      <x:c r="J82" s="5"/>
      <x:c r="K82" s="5"/>
      <x:c r="L82" s="5"/>
      <x:c r="M82" s="5"/>
      <x:c r="N82" s="5"/>
      <x:c r="O82" s="5"/>
      <x:c r="P82" s="5"/>
      <x:c r="Q82" s="5"/>
      <x:c r="R82" s="5"/>
      <x:c r="S82" s="5"/>
      <x:c r="T82" s="5"/>
      <x:c r="U82" s="5"/>
      <x:c r="V82" s="5"/>
    </x:row>
    <x:row r="83" ht="24" customHeight="1">
      <x:c r="A83" s="5"/>
      <x:c r="B83" s="5"/>
      <x:c r="C83" s="5"/>
      <x:c r="D83" s="5"/>
      <x:c r="E83" s="5"/>
      <x:c r="F83" s="5"/>
      <x:c r="G83" s="5"/>
      <x:c r="H83" s="5"/>
      <x:c r="I83" s="5"/>
      <x:c r="J83" s="5"/>
      <x:c r="K83" s="5"/>
      <x:c r="L83" s="5"/>
      <x:c r="M83" s="5"/>
      <x:c r="N83" s="5"/>
      <x:c r="O83" s="5"/>
      <x:c r="P83" s="5"/>
      <x:c r="Q83" s="5"/>
      <x:c r="R83" s="5"/>
      <x:c r="S83" s="5"/>
      <x:c r="T83" s="5"/>
      <x:c r="U83" s="5"/>
      <x:c r="V83" s="5"/>
    </x:row>
    <x:row r="84" ht="24" customHeight="1">
      <x:c r="A84" s="5"/>
      <x:c r="B84" s="5"/>
      <x:c r="C84" s="5"/>
      <x:c r="D84" s="5"/>
      <x:c r="E84" s="5"/>
      <x:c r="F84" s="5"/>
      <x:c r="G84" s="5"/>
      <x:c r="H84" s="5"/>
      <x:c r="I84" s="5"/>
      <x:c r="J84" s="5"/>
      <x:c r="K84" s="5"/>
      <x:c r="L84" s="5"/>
      <x:c r="M84" s="5"/>
      <x:c r="N84" s="5"/>
      <x:c r="O84" s="5"/>
      <x:c r="P84" s="5"/>
      <x:c r="Q84" s="5"/>
      <x:c r="R84" s="5"/>
      <x:c r="S84" s="5"/>
      <x:c r="T84" s="5"/>
      <x:c r="U84" s="5"/>
      <x:c r="V84" s="5"/>
    </x:row>
    <x:row r="85" ht="24" customHeight="1">
      <x:c r="A85" s="5"/>
      <x:c r="B85" s="5"/>
      <x:c r="C85" s="5"/>
      <x:c r="D85" s="5"/>
      <x:c r="E85" s="5"/>
      <x:c r="F85" s="5"/>
      <x:c r="G85" s="5"/>
      <x:c r="H85" s="5"/>
      <x:c r="I85" s="5"/>
      <x:c r="J85" s="5"/>
      <x:c r="K85" s="5"/>
      <x:c r="L85" s="5"/>
      <x:c r="M85" s="5"/>
      <x:c r="N85" s="5"/>
      <x:c r="O85" s="5"/>
      <x:c r="P85" s="5"/>
      <x:c r="Q85" s="5"/>
      <x:c r="R85" s="5"/>
      <x:c r="S85" s="5"/>
      <x:c r="T85" s="5"/>
      <x:c r="U85" s="5"/>
      <x:c r="V85" s="5"/>
    </x:row>
    <x:row r="86" ht="24" customHeight="1">
      <x:c r="A86" s="5"/>
      <x:c r="B86" s="5"/>
      <x:c r="C86" s="5"/>
      <x:c r="D86" s="5"/>
      <x:c r="E86" s="5"/>
      <x:c r="F86" s="5"/>
      <x:c r="G86" s="5"/>
      <x:c r="H86" s="5"/>
      <x:c r="I86" s="5"/>
      <x:c r="J86" s="5"/>
      <x:c r="K86" s="5"/>
      <x:c r="L86" s="5"/>
      <x:c r="M86" s="5"/>
      <x:c r="N86" s="5"/>
      <x:c r="O86" s="5"/>
      <x:c r="P86" s="5"/>
      <x:c r="Q86" s="5"/>
      <x:c r="R86" s="5"/>
      <x:c r="S86" s="5"/>
      <x:c r="T86" s="5"/>
      <x:c r="U86" s="5"/>
      <x:c r="V86" s="5"/>
    </x:row>
    <x:row r="87" ht="24" customHeight="1">
      <x:c r="A87" s="5"/>
      <x:c r="B87" s="5"/>
      <x:c r="C87" s="5"/>
      <x:c r="D87" s="5"/>
      <x:c r="E87" s="5"/>
      <x:c r="F87" s="5"/>
      <x:c r="G87" s="5"/>
      <x:c r="H87" s="5"/>
      <x:c r="I87" s="5"/>
      <x:c r="J87" s="5"/>
      <x:c r="K87" s="5"/>
      <x:c r="L87" s="5"/>
      <x:c r="M87" s="5"/>
      <x:c r="N87" s="5"/>
      <x:c r="O87" s="5"/>
      <x:c r="P87" s="5"/>
      <x:c r="Q87" s="5"/>
      <x:c r="R87" s="5"/>
      <x:c r="S87" s="5"/>
      <x:c r="T87" s="5"/>
      <x:c r="U87" s="5"/>
      <x:c r="V87" s="5"/>
    </x:row>
    <x:row r="88" ht="24" customHeight="1">
      <x:c r="A88" s="5"/>
      <x:c r="B88" s="5"/>
      <x:c r="C88" s="5"/>
      <x:c r="D88" s="5"/>
      <x:c r="E88" s="5"/>
      <x:c r="F88" s="5"/>
      <x:c r="G88" s="5"/>
      <x:c r="H88" s="5"/>
      <x:c r="I88" s="5"/>
      <x:c r="J88" s="5"/>
      <x:c r="K88" s="5"/>
      <x:c r="L88" s="5"/>
      <x:c r="M88" s="5"/>
      <x:c r="N88" s="5"/>
      <x:c r="O88" s="5"/>
      <x:c r="P88" s="5"/>
      <x:c r="Q88" s="5"/>
      <x:c r="R88" s="5"/>
      <x:c r="S88" s="5"/>
      <x:c r="T88" s="5"/>
      <x:c r="U88" s="5"/>
      <x:c r="V88" s="5"/>
    </x:row>
    <x:row r="89" ht="24" customHeight="1">
      <x:c r="A89" s="5"/>
      <x:c r="B89" s="5"/>
      <x:c r="C89" s="5"/>
      <x:c r="D89" s="5"/>
      <x:c r="E89" s="5"/>
      <x:c r="F89" s="5"/>
      <x:c r="G89" s="5"/>
      <x:c r="H89" s="5"/>
      <x:c r="I89" s="5"/>
      <x:c r="J89" s="5"/>
      <x:c r="K89" s="5"/>
      <x:c r="L89" s="5"/>
      <x:c r="M89" s="5"/>
      <x:c r="N89" s="5"/>
      <x:c r="O89" s="5"/>
      <x:c r="P89" s="5"/>
      <x:c r="Q89" s="5"/>
      <x:c r="R89" s="5"/>
      <x:c r="S89" s="5"/>
      <x:c r="T89" s="5"/>
      <x:c r="U89" s="5"/>
      <x:c r="V89" s="5"/>
    </x:row>
    <x:row r="90" ht="24" customHeight="1">
      <x:c r="A90" s="5"/>
      <x:c r="B90" s="5"/>
      <x:c r="C90" s="5"/>
      <x:c r="D90" s="5"/>
      <x:c r="E90" s="5"/>
      <x:c r="F90" s="5"/>
      <x:c r="G90" s="5"/>
      <x:c r="H90" s="5"/>
      <x:c r="I90" s="5"/>
      <x:c r="J90" s="5"/>
      <x:c r="K90" s="5"/>
      <x:c r="L90" s="5"/>
      <x:c r="M90" s="5"/>
      <x:c r="N90" s="5"/>
      <x:c r="O90" s="5"/>
      <x:c r="P90" s="5"/>
      <x:c r="Q90" s="5"/>
      <x:c r="R90" s="5"/>
      <x:c r="S90" s="5"/>
      <x:c r="T90" s="5"/>
      <x:c r="U90" s="5"/>
      <x:c r="V90" s="5"/>
    </x:row>
    <x:row r="91" ht="24" customHeight="1">
      <x:c r="A91" s="5"/>
      <x:c r="B91" s="5"/>
      <x:c r="C91" s="5"/>
      <x:c r="D91" s="5"/>
      <x:c r="E91" s="5"/>
      <x:c r="F91" s="5"/>
      <x:c r="G91" s="5"/>
      <x:c r="H91" s="5"/>
      <x:c r="I91" s="5"/>
      <x:c r="J91" s="5"/>
      <x:c r="K91" s="5"/>
      <x:c r="L91" s="5"/>
      <x:c r="M91" s="5"/>
      <x:c r="N91" s="5"/>
      <x:c r="O91" s="5"/>
      <x:c r="P91" s="5"/>
      <x:c r="Q91" s="5"/>
      <x:c r="R91" s="5"/>
      <x:c r="S91" s="5"/>
      <x:c r="T91" s="5"/>
      <x:c r="U91" s="5"/>
      <x:c r="V91" s="5"/>
    </x:row>
    <x:row r="92" ht="24" customHeight="1">
      <x:c r="A92" s="5"/>
      <x:c r="B92" s="5"/>
      <x:c r="C92" s="5"/>
      <x:c r="D92" s="5"/>
      <x:c r="E92" s="5"/>
      <x:c r="F92" s="5"/>
      <x:c r="G92" s="5"/>
      <x:c r="H92" s="5"/>
      <x:c r="I92" s="5"/>
      <x:c r="J92" s="5"/>
      <x:c r="K92" s="5"/>
      <x:c r="L92" s="5"/>
      <x:c r="M92" s="5"/>
      <x:c r="N92" s="5"/>
      <x:c r="O92" s="5"/>
      <x:c r="P92" s="5"/>
      <x:c r="Q92" s="5"/>
      <x:c r="R92" s="5"/>
      <x:c r="S92" s="5"/>
      <x:c r="T92" s="5"/>
      <x:c r="U92" s="5"/>
      <x:c r="V92" s="5"/>
    </x:row>
    <x:row r="93" ht="24" customHeight="1">
      <x:c r="A93" s="5"/>
      <x:c r="B93" s="5"/>
      <x:c r="C93" s="5"/>
      <x:c r="D93" s="5"/>
      <x:c r="E93" s="5"/>
      <x:c r="F93" s="5"/>
      <x:c r="G93" s="5"/>
      <x:c r="H93" s="5"/>
      <x:c r="I93" s="5"/>
      <x:c r="J93" s="5"/>
      <x:c r="K93" s="5"/>
      <x:c r="L93" s="5"/>
      <x:c r="M93" s="5"/>
      <x:c r="N93" s="5"/>
      <x:c r="O93" s="5"/>
      <x:c r="P93" s="5"/>
      <x:c r="Q93" s="5"/>
      <x:c r="R93" s="5"/>
      <x:c r="S93" s="5"/>
      <x:c r="T93" s="5"/>
      <x:c r="U93" s="5"/>
      <x:c r="V93" s="5"/>
    </x:row>
    <x:row r="94" ht="24" customHeight="1">
      <x:c r="A94" s="5"/>
      <x:c r="B94" s="5"/>
      <x:c r="C94" s="5"/>
      <x:c r="D94" s="5"/>
      <x:c r="E94" s="5"/>
      <x:c r="F94" s="5"/>
      <x:c r="G94" s="5"/>
      <x:c r="H94" s="5"/>
      <x:c r="I94" s="5"/>
      <x:c r="J94" s="5"/>
      <x:c r="K94" s="5"/>
      <x:c r="L94" s="5"/>
      <x:c r="M94" s="5"/>
      <x:c r="N94" s="5"/>
      <x:c r="O94" s="5"/>
      <x:c r="P94" s="5"/>
      <x:c r="Q94" s="5"/>
      <x:c r="R94" s="5"/>
      <x:c r="S94" s="5"/>
      <x:c r="T94" s="5"/>
      <x:c r="U94" s="5"/>
      <x:c r="V94" s="5"/>
    </x:row>
    <x:row r="95" ht="24" customHeight="1">
      <x:c r="A95" s="5"/>
      <x:c r="B95" s="5"/>
      <x:c r="C95" s="5"/>
      <x:c r="D95" s="5"/>
      <x:c r="E95" s="5"/>
      <x:c r="F95" s="5"/>
      <x:c r="G95" s="5"/>
      <x:c r="H95" s="5"/>
      <x:c r="I95" s="5"/>
      <x:c r="J95" s="5"/>
      <x:c r="K95" s="5"/>
      <x:c r="L95" s="5"/>
      <x:c r="M95" s="5"/>
      <x:c r="N95" s="5"/>
      <x:c r="O95" s="5"/>
      <x:c r="P95" s="5"/>
      <x:c r="Q95" s="5"/>
      <x:c r="R95" s="5"/>
      <x:c r="S95" s="5"/>
      <x:c r="T95" s="5"/>
      <x:c r="U95" s="5"/>
      <x:c r="V95" s="5"/>
    </x:row>
    <x:row r="96" ht="24" customHeight="1">
      <x:c r="A96" s="5"/>
      <x:c r="B96" s="5"/>
      <x:c r="C96" s="5"/>
      <x:c r="D96" s="5"/>
      <x:c r="E96" s="5"/>
      <x:c r="F96" s="5"/>
      <x:c r="G96" s="5"/>
      <x:c r="H96" s="5"/>
      <x:c r="I96" s="5"/>
      <x:c r="J96" s="5"/>
      <x:c r="K96" s="5"/>
      <x:c r="L96" s="5"/>
      <x:c r="M96" s="5"/>
      <x:c r="N96" s="5"/>
      <x:c r="O96" s="5"/>
      <x:c r="P96" s="5"/>
      <x:c r="Q96" s="5"/>
      <x:c r="R96" s="5"/>
      <x:c r="S96" s="5"/>
      <x:c r="T96" s="5"/>
      <x:c r="U96" s="5"/>
      <x:c r="V96" s="5"/>
    </x:row>
    <x:row r="97" ht="24" customHeight="1">
      <x:c r="A97" s="5"/>
      <x:c r="B97" s="5"/>
      <x:c r="C97" s="5"/>
      <x:c r="D97" s="5"/>
      <x:c r="E97" s="5"/>
      <x:c r="F97" s="5"/>
      <x:c r="G97" s="5"/>
      <x:c r="H97" s="5"/>
      <x:c r="I97" s="5"/>
      <x:c r="J97" s="5"/>
      <x:c r="K97" s="5"/>
      <x:c r="L97" s="5"/>
      <x:c r="M97" s="5"/>
      <x:c r="N97" s="5"/>
      <x:c r="O97" s="5"/>
      <x:c r="P97" s="5"/>
      <x:c r="Q97" s="5"/>
      <x:c r="R97" s="5"/>
      <x:c r="S97" s="5"/>
      <x:c r="T97" s="5"/>
      <x:c r="U97" s="5"/>
      <x:c r="V97" s="5"/>
    </x:row>
    <x:row r="98" ht="24" customHeight="1">
      <x:c r="A98" s="5"/>
      <x:c r="B98" s="5"/>
      <x:c r="C98" s="5"/>
      <x:c r="D98" s="5"/>
      <x:c r="E98" s="5"/>
      <x:c r="F98" s="5"/>
      <x:c r="G98" s="5"/>
      <x:c r="H98" s="5"/>
      <x:c r="I98" s="5"/>
      <x:c r="J98" s="5"/>
      <x:c r="K98" s="5"/>
      <x:c r="L98" s="5"/>
      <x:c r="M98" s="5"/>
      <x:c r="N98" s="5"/>
      <x:c r="O98" s="5"/>
      <x:c r="P98" s="5"/>
      <x:c r="Q98" s="5"/>
      <x:c r="R98" s="5"/>
      <x:c r="S98" s="5"/>
      <x:c r="T98" s="5"/>
      <x:c r="U98" s="5"/>
      <x:c r="V98" s="5"/>
    </x:row>
    <x:row r="99" ht="24" customHeight="1">
      <x:c r="A99" s="5"/>
      <x:c r="B99" s="5"/>
      <x:c r="C99" s="5"/>
      <x:c r="D99" s="5"/>
      <x:c r="E99" s="5"/>
      <x:c r="F99" s="5"/>
      <x:c r="G99" s="5"/>
      <x:c r="H99" s="5"/>
      <x:c r="I99" s="5"/>
      <x:c r="J99" s="5"/>
      <x:c r="K99" s="5"/>
      <x:c r="L99" s="5"/>
      <x:c r="M99" s="5"/>
      <x:c r="N99" s="5"/>
      <x:c r="O99" s="5"/>
      <x:c r="P99" s="5"/>
      <x:c r="Q99" s="5"/>
      <x:c r="R99" s="5"/>
      <x:c r="S99" s="5"/>
      <x:c r="T99" s="5"/>
      <x:c r="U99" s="5"/>
      <x:c r="V99" s="5"/>
    </x:row>
    <x:row r="100" ht="24" customHeight="1">
      <x:c r="A100" s="5"/>
      <x:c r="B100" s="5"/>
      <x:c r="C100" s="5"/>
      <x:c r="D100" s="5"/>
      <x:c r="E100" s="5"/>
      <x:c r="F100" s="5"/>
      <x:c r="G100" s="5"/>
      <x:c r="H100" s="5"/>
      <x:c r="I100" s="5"/>
      <x:c r="J100" s="5"/>
      <x:c r="K100" s="5"/>
      <x:c r="L100" s="5"/>
      <x:c r="M100" s="5"/>
      <x:c r="N100" s="5"/>
      <x:c r="O100" s="5"/>
      <x:c r="P100" s="5"/>
      <x:c r="Q100" s="5"/>
      <x:c r="R100" s="5"/>
      <x:c r="S100" s="5"/>
      <x:c r="T100" s="5"/>
      <x:c r="U100" s="5"/>
      <x:c r="V100" s="5"/>
    </x:row>
  </x:sheetData>
  <x:dataValidations count="2">
    <x:dataValidation type="decimal" operator="greaterThanOrEqual" sqref="B7:B16">
      <x:formula1>0</x:formula1>
    </x:dataValidation>
    <x:dataValidation type="decimal" operator="between" sqref="B17">
      <x:formula1>0</x:formula1>
      <x:formula2>1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11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24" customHeight="1">
      <x:c r="A2" s="4" t="str">
        <x:v>Methodology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4" customHeight="1">
      <x:c r="A4" s="10" t="str">
        <x:v>Method</x:v>
      </x:c>
      <x:c r="B4" s="16" t="str">
        <x:v>Definition</x:v>
      </x:c>
      <x:c r="C4" s="10"/>
      <x:c r="D4" s="10"/>
      <x:c r="E4" s="10"/>
      <x:c r="F4" s="10"/>
      <x:c r="G4" s="10"/>
      <x:c r="H4" s="10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45" customHeight="1">
      <x:c r="A5" s="2" t="str">
        <x:v>Version</x:v>
      </x:c>
      <x:c r="B5" s="17" t="str">
        <x:v>1.0; research checked 17 October 2026; NexaCore House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r="6" ht="45" customHeight="1">
      <x:c r="A6" s="2" t="str">
        <x:v>Start here</x:v>
      </x:c>
      <x:c r="B6" s="17" t="str">
        <x:v>Review Scenarios then replace amber inputs in Baseline, Costs and Benefits. Pilot Results starts empty.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</x:row>
    <x:row r="7" ht="45" customHeight="1">
      <x:c r="A7" s="2" t="str">
        <x:v>Purpose</x:v>
      </x:c>
      <x:c r="B7" s="17" t="str">
        <x:v>One synthetic enquiry workflow; model assumptions are not benchmarks, forecasts or client results.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</x:row>
    <x:row r="8" ht="45" customHeight="1">
      <x:c r="A8" s="2" t="str">
        <x:v>Net hours</x:v>
      </x:c>
      <x:c r="B8" s="17" t="str">
        <x:v>Eligible volume × (manual minutes − routine/review minutes − expected extra exception/rework minutes) ÷ 60 − internal maintenance hours.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</x:row>
    <x:row r="9" ht="45" customHeight="1">
      <x:c r="A9" s="2" t="str">
        <x:v>Routine time</x:v>
      </x:c>
      <x:c r="B9" s="17" t="str">
        <x:v>Include all capture, classification, routing, human review and follow-up time; exception/rework time is incremental only.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</x:row>
    <x:row r="10" ht="45" customHeight="1">
      <x:c r="A10" s="2" t="str">
        <x:v>Cash allocation</x:v>
      </x:c>
      <x:c r="B10" s="17" t="str">
        <x:v>Avoidable hours capped by positive net hours; cash saving uses loaded rate as an illustrative marginal rate. Validate before claiming.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</x:row>
    <x:row r="11" ht="45" customHeight="1">
      <x:c r="A11" s="2" t="str">
        <x:v>Growth allocation</x:v>
      </x:c>
      <x:c r="B11" s="17" t="str">
        <x:v>Growth hours capped by hours left after cash allocation; contribution rate includes variable delivery and selling costs.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</x:row>
    <x:row r="12" ht="45" customHeight="1">
      <x:c r="A12" s="2" t="str">
        <x:v>Capacity allocation</x:v>
      </x:c>
      <x:c r="B12" s="17" t="str">
        <x:v>Only remaining positive hours × loaded rate × explicit utilisation. This is non-cash. Negative hours valued fully.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</x:row>
    <x:row r="13" ht="45" customHeight="1">
      <x:c r="A13" s="2" t="str">
        <x:v>ROI denominator</x:v>
      </x:c>
      <x:c r="B13" s="17" t="str">
        <x:v>Cash ROI: total incremental cash costs. Economic ROI: cash costs plus internal setup opportunity cost. Each numerator is matching benefits minus costs.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</x:row>
    <x:row r="14" ht="45" customHeight="1">
      <x:c r="A14" s="2" t="str">
        <x:v>Ramp-up</x:v>
      </x:c>
      <x:c r="B14" s="17" t="str">
        <x:v>Month 0 setup, then 25%, 50%, 75%, 100% from month 4. Net time and internal maintenance scale with ramp. Cash recurring costs start month 1 in full.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</x:row>
    <x:row r="15" ht="45" customHeight="1">
      <x:c r="A15" s="2" t="str">
        <x:v>Payback</x:v>
      </x:c>
      <x:c r="B15" s="17" t="str">
        <x:v>First month-end cumulative benefit ≥ cumulative cost, after month 0; not a fractional month or sustained-payback guarantee.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</x:row>
    <x:row r="16" ht="45" customHeight="1">
      <x:c r="A16" s="2" t="str">
        <x:v>Zero costs</x:v>
      </x:c>
      <x:c r="B16" s="17" t="str">
        <x:v>ROI undefined and payback not applicable. Zero benefit with positive costs gives −100% cash ROI; economic may include a time penalty.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</x:row>
    <x:row r="17" ht="45" customHeight="1">
      <x:c r="A17" s="2" t="str">
        <x:v>Comparison</x:v>
      </x:c>
      <x:c r="B17" s="17" t="str">
        <x:v>Six option/scenario combinations calculate from shared inputs. Change amber inputs to update the comparison.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</x:row>
    <x:row r="18" ht="45" customHeight="1">
      <x:c r="A18" s="2" t="str">
        <x:v>Input domains</x:v>
      </x:c>
      <x:c r="B18" s="17" t="str">
        <x:v>Volumes, minutes, rates and costs ≥0; probabilities/utilisation 0–1. Negative extra minutes allowed only if total routine minutes stays ≥0.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</x:row>
    <x:row r="19" ht="45" customHeight="1">
      <x:c r="A19" s="2" t="str">
        <x:v>Limitations</x:v>
      </x:c>
      <x:c r="B19" s="17" t="str">
        <x:v>12 months fixed; no discounting, tax, financing, inflation, collection delays or terminal value. Extend separately for longer investments.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</x:row>
    <x:row r="20" ht="45" customHeight="1">
      <x:c r="A20" s="2" t="str">
        <x:v>Evidence</x:v>
      </x:c>
      <x:c r="B20" s="17" t="str">
        <x:v>No measured NexaCore pilot supplied. Never fill Pilot Results with synthetic scenario outputs.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</x:row>
    <x:row r="21" ht="45" customHeight="1">
      <x:c r="A21" s="2" t="str">
        <x:v>Licence</x:v>
      </x:c>
      <x:c r="B21" s="17" t="str">
        <x:v>Original workbook, scenario CSV and chart: CC BY 4.0, NexaCore House. No third-party datasets redistributed.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</x:row>
    <x:row r="22" ht="45" customHeight="1">
      <x:c r="A22" s="2" t="str">
        <x:v>Sources</x:v>
      </x:c>
      <x:c r="B22" s="17" t="str">
        <x:v>Context only: DSIT UKBDS 2026; OECD SME Technology Adoption UK 2026; HM Treasury Green Book 2026. See article ledger for exact links.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</x:row>
  </x:sheetData>
  <x:pageMargins left="0.7" right="0.7" top="0.75" bottom="0.75" header="0.3" footer="0.3"/>
</x:worksheet>
</file>